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0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anico21/Documents/Oregon State University /Oregon Intro To Business Analytics/Project/"/>
    </mc:Choice>
  </mc:AlternateContent>
  <xr:revisionPtr revIDLastSave="0" documentId="13_ncr:1_{F1C3207C-EBFC-6F46-B267-79415806144A}" xr6:coauthVersionLast="47" xr6:coauthVersionMax="47" xr10:uidLastSave="{00000000-0000-0000-0000-000000000000}"/>
  <bookViews>
    <workbookView xWindow="0" yWindow="500" windowWidth="28800" windowHeight="16320" firstSheet="5" activeTab="11" xr2:uid="{2698C3C6-2D3B-C045-BFCF-49907936DDC5}"/>
  </bookViews>
  <sheets>
    <sheet name="Sheet1" sheetId="1" r:id="rId1"/>
    <sheet name="3Regress adspend tjx-&gt;netsales" sheetId="10" r:id="rId2"/>
    <sheet name="UStotRetailDpnd_yr" sheetId="13" r:id="rId3"/>
    <sheet name="UStotEcomm_Dpnd_yr" sheetId="15" r:id="rId4"/>
    <sheet name="Regres_season_pattern_NO" sheetId="29" r:id="rId5"/>
    <sheet name="totret_sale_dpnd_t&amp;E-com" sheetId="30" r:id="rId6"/>
    <sheet name="regress_ret_dpnd_t(qt)" sheetId="33" r:id="rId7"/>
    <sheet name="regress ecom_dpnd_t(qrt)" sheetId="35" r:id="rId8"/>
    <sheet name="TotEComm_Dpnd_Tot_Ret" sheetId="36" r:id="rId9"/>
    <sheet name="TotRet-Dpnd_Tot_EComm" sheetId="37" r:id="rId10"/>
    <sheet name="Sheet2" sheetId="38" r:id="rId11"/>
    <sheet name="ecommerce and retail sales" sheetId="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C11" i="2" l="1"/>
  <c r="BC10" i="2" s="1"/>
  <c r="D100" i="2"/>
  <c r="C100" i="2"/>
  <c r="AG10" i="2"/>
  <c r="AG11" i="2"/>
  <c r="AG12" i="2"/>
  <c r="AG13" i="2"/>
  <c r="AG14" i="2"/>
  <c r="AG15" i="2"/>
  <c r="AG16" i="2"/>
  <c r="AG17" i="2"/>
  <c r="AG18" i="2"/>
  <c r="AG19" i="2"/>
  <c r="AG20" i="2"/>
  <c r="AG21" i="2"/>
  <c r="AG22" i="2"/>
  <c r="AG23" i="2"/>
  <c r="AG24" i="2"/>
  <c r="AG25" i="2"/>
  <c r="AG26" i="2"/>
  <c r="AG27" i="2"/>
  <c r="AG28" i="2"/>
  <c r="AG29" i="2"/>
  <c r="AG30" i="2"/>
  <c r="AG31" i="2"/>
  <c r="AG32" i="2"/>
  <c r="AG33" i="2"/>
  <c r="AG34" i="2"/>
  <c r="AG35" i="2"/>
  <c r="AG36" i="2"/>
  <c r="AG37" i="2"/>
  <c r="AG38" i="2"/>
  <c r="AG39" i="2"/>
  <c r="AG40" i="2"/>
  <c r="AG41" i="2"/>
  <c r="AG42" i="2"/>
  <c r="AG43" i="2"/>
  <c r="AG44" i="2"/>
  <c r="AG45" i="2"/>
  <c r="AG46" i="2"/>
  <c r="AG47" i="2"/>
  <c r="AG48" i="2"/>
  <c r="AG49" i="2"/>
  <c r="AG50" i="2"/>
  <c r="AG51" i="2"/>
  <c r="AG52" i="2"/>
  <c r="AG53" i="2"/>
  <c r="AG54" i="2"/>
  <c r="AG55" i="2"/>
  <c r="AG56" i="2"/>
  <c r="AG57" i="2"/>
  <c r="AG58" i="2"/>
  <c r="AG59" i="2"/>
  <c r="AG60" i="2"/>
  <c r="AG61" i="2"/>
  <c r="AG62" i="2"/>
  <c r="AG63" i="2"/>
  <c r="AG64" i="2"/>
  <c r="AG65" i="2"/>
  <c r="AG66" i="2"/>
  <c r="AG67" i="2"/>
  <c r="AG68" i="2"/>
  <c r="AG69" i="2"/>
  <c r="AG70" i="2"/>
  <c r="AG71" i="2"/>
  <c r="AG72" i="2"/>
  <c r="AG73" i="2"/>
  <c r="AG74" i="2"/>
  <c r="AG75" i="2"/>
  <c r="AG76" i="2"/>
  <c r="AG77" i="2"/>
  <c r="AG78" i="2"/>
  <c r="AG79" i="2"/>
  <c r="AG80" i="2"/>
  <c r="AG81" i="2"/>
  <c r="AG82" i="2"/>
  <c r="AG83" i="2"/>
  <c r="AG84" i="2"/>
  <c r="AG85" i="2"/>
  <c r="AG86" i="2"/>
  <c r="AG87" i="2"/>
  <c r="AG88" i="2"/>
  <c r="AG89" i="2"/>
  <c r="AG90" i="2"/>
  <c r="AG91" i="2"/>
  <c r="AG92" i="2"/>
  <c r="AG93" i="2"/>
  <c r="AG94" i="2"/>
  <c r="AG95" i="2"/>
  <c r="AG96" i="2"/>
  <c r="AG97" i="2"/>
  <c r="AG98" i="2"/>
  <c r="AG9" i="2"/>
  <c r="AU10" i="2"/>
  <c r="AU11" i="2"/>
  <c r="AU12" i="2"/>
  <c r="AU13" i="2"/>
  <c r="AU14" i="2"/>
  <c r="AU15" i="2"/>
  <c r="AU16" i="2"/>
  <c r="AU9" i="2"/>
  <c r="AR10" i="2"/>
  <c r="AR11" i="2"/>
  <c r="AR12" i="2"/>
  <c r="AT12" i="2" s="1"/>
  <c r="AR13" i="2"/>
  <c r="AR14" i="2"/>
  <c r="AR15" i="2"/>
  <c r="AR16" i="2"/>
  <c r="AT16" i="2" s="1"/>
  <c r="AR9" i="2"/>
  <c r="AT9" i="2"/>
  <c r="AT10" i="2"/>
  <c r="AT11" i="2"/>
  <c r="AT13" i="2"/>
  <c r="AT14" i="2"/>
  <c r="AT15" i="2"/>
  <c r="AS9" i="2"/>
  <c r="AS10" i="2"/>
  <c r="AS11" i="2"/>
  <c r="AS12" i="2"/>
  <c r="AS13" i="2"/>
  <c r="AS14" i="2"/>
  <c r="AS15" i="2"/>
  <c r="AS16" i="2"/>
  <c r="AQ9" i="2"/>
  <c r="AQ10" i="2"/>
  <c r="AQ11" i="2"/>
  <c r="AQ12" i="2"/>
  <c r="AQ13" i="2"/>
  <c r="AQ14" i="2"/>
  <c r="AQ15" i="2"/>
  <c r="AQ16" i="2"/>
  <c r="D29" i="10" a="1"/>
  <c r="D29" i="10" s="1"/>
  <c r="AQ36" i="2"/>
  <c r="AQ37" i="2"/>
  <c r="AQ38" i="2"/>
  <c r="AQ39" i="2"/>
  <c r="AQ40" i="2"/>
  <c r="AQ41" i="2"/>
  <c r="AQ42" i="2"/>
  <c r="AQ43" i="2"/>
  <c r="AQ44" i="2"/>
  <c r="AP36" i="2"/>
  <c r="AP37" i="2"/>
  <c r="AP38" i="2"/>
  <c r="AP39" i="2"/>
  <c r="AP40" i="2"/>
  <c r="AP41" i="2"/>
  <c r="AP42" i="2"/>
  <c r="AP43" i="2"/>
  <c r="AP44" i="2"/>
  <c r="AO36" i="2"/>
  <c r="AO37" i="2"/>
  <c r="AO38" i="2"/>
  <c r="AO39" i="2"/>
  <c r="AO40" i="2"/>
  <c r="AO41" i="2"/>
  <c r="AO42" i="2"/>
  <c r="AO43" i="2"/>
  <c r="AO44" i="2"/>
  <c r="AQ35" i="2"/>
  <c r="AP35" i="2"/>
  <c r="AO35" i="2"/>
  <c r="H25" i="10" l="1"/>
  <c r="AJ11" i="2"/>
  <c r="AJ10" i="2"/>
  <c r="AJ18" i="2"/>
  <c r="AJ17" i="2"/>
  <c r="AJ16" i="2"/>
  <c r="AJ15" i="2"/>
  <c r="AJ14" i="2"/>
  <c r="AJ13" i="2"/>
  <c r="AJ12" i="2"/>
  <c r="AJ9" i="2"/>
  <c r="AI18" i="2"/>
  <c r="AI17" i="2"/>
  <c r="AI16" i="2"/>
  <c r="AI15" i="2"/>
  <c r="AI14" i="2"/>
  <c r="AI13" i="2"/>
  <c r="AI12" i="2"/>
  <c r="AI11" i="2"/>
  <c r="AI10" i="2"/>
  <c r="AI9" i="2"/>
  <c r="AO11" i="2" l="1"/>
  <c r="AO10" i="2" s="1"/>
  <c r="AO21" i="2" s="1"/>
  <c r="AV10" i="2"/>
  <c r="AV11" i="2"/>
  <c r="AV12" i="2"/>
  <c r="AV13" i="2"/>
  <c r="AV14" i="2"/>
  <c r="AV15" i="2"/>
  <c r="AV16" i="2"/>
  <c r="AU17" i="2"/>
  <c r="AV17" i="2" s="1"/>
  <c r="AV9" i="2"/>
  <c r="AS17" i="2"/>
  <c r="AT17" i="2"/>
  <c r="AP9" i="2"/>
  <c r="AP18" i="2" s="1"/>
  <c r="AN18" i="2"/>
  <c r="AT18" i="2" s="1"/>
  <c r="AK18" i="2"/>
  <c r="AN21" i="2" s="1"/>
  <c r="AF10" i="2"/>
  <c r="AF11" i="2"/>
  <c r="AF12" i="2"/>
  <c r="AF13" i="2"/>
  <c r="AF14" i="2"/>
  <c r="AF15" i="2"/>
  <c r="AF16" i="2"/>
  <c r="AF17" i="2"/>
  <c r="AF18" i="2"/>
  <c r="AF19" i="2"/>
  <c r="AF20" i="2"/>
  <c r="AF21" i="2"/>
  <c r="AF22" i="2"/>
  <c r="AF23" i="2"/>
  <c r="AF24" i="2"/>
  <c r="AF25" i="2"/>
  <c r="AF26" i="2"/>
  <c r="AF27" i="2"/>
  <c r="AF28" i="2"/>
  <c r="AF29" i="2"/>
  <c r="AF30" i="2"/>
  <c r="AF31" i="2"/>
  <c r="AF32" i="2"/>
  <c r="AF33" i="2"/>
  <c r="AF34" i="2"/>
  <c r="AF35" i="2"/>
  <c r="AF36" i="2"/>
  <c r="AF37" i="2"/>
  <c r="AF38" i="2"/>
  <c r="AF39" i="2"/>
  <c r="AF40" i="2"/>
  <c r="AF41" i="2"/>
  <c r="AF42" i="2"/>
  <c r="AF43" i="2"/>
  <c r="AF44" i="2"/>
  <c r="AF45" i="2"/>
  <c r="AF46" i="2"/>
  <c r="AF47" i="2"/>
  <c r="AF48" i="2"/>
  <c r="AF49" i="2"/>
  <c r="AF50" i="2"/>
  <c r="AF51" i="2"/>
  <c r="AF52" i="2"/>
  <c r="AF53" i="2"/>
  <c r="AF54" i="2"/>
  <c r="AF55" i="2"/>
  <c r="AF56" i="2"/>
  <c r="AF57" i="2"/>
  <c r="AF58" i="2"/>
  <c r="AF59" i="2"/>
  <c r="AF60" i="2"/>
  <c r="AF61" i="2"/>
  <c r="AF62" i="2"/>
  <c r="AF63" i="2"/>
  <c r="AF64" i="2"/>
  <c r="AF65" i="2"/>
  <c r="AF66" i="2"/>
  <c r="AF67" i="2"/>
  <c r="AF68" i="2"/>
  <c r="AF69" i="2"/>
  <c r="AF70" i="2"/>
  <c r="AF71" i="2"/>
  <c r="AF72" i="2"/>
  <c r="AF73" i="2"/>
  <c r="AF74" i="2"/>
  <c r="AF75" i="2"/>
  <c r="AF76" i="2"/>
  <c r="AF77" i="2"/>
  <c r="AF78" i="2"/>
  <c r="AF79" i="2"/>
  <c r="AF80" i="2"/>
  <c r="AF81" i="2"/>
  <c r="AF82" i="2"/>
  <c r="AF83" i="2"/>
  <c r="AF84" i="2"/>
  <c r="AF85" i="2"/>
  <c r="AF86" i="2"/>
  <c r="AF87" i="2"/>
  <c r="AF88" i="2"/>
  <c r="AF89" i="2"/>
  <c r="AF90" i="2"/>
  <c r="AF91" i="2"/>
  <c r="AF92" i="2"/>
  <c r="AF93" i="2"/>
  <c r="AF94" i="2"/>
  <c r="AF95" i="2"/>
  <c r="AF96" i="2"/>
  <c r="AF97" i="2"/>
  <c r="AF98" i="2"/>
  <c r="AF99" i="2"/>
  <c r="AF9" i="2"/>
  <c r="AC10" i="2"/>
  <c r="AC11" i="2"/>
  <c r="AC12" i="2"/>
  <c r="AC13" i="2"/>
  <c r="AC14" i="2"/>
  <c r="AC15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C42" i="2"/>
  <c r="AC43" i="2"/>
  <c r="AC44" i="2"/>
  <c r="AC45" i="2"/>
  <c r="AC46" i="2"/>
  <c r="AC47" i="2"/>
  <c r="AC48" i="2"/>
  <c r="AC49" i="2"/>
  <c r="AC50" i="2"/>
  <c r="AC51" i="2"/>
  <c r="AC52" i="2"/>
  <c r="AC53" i="2"/>
  <c r="AC54" i="2"/>
  <c r="AC55" i="2"/>
  <c r="AC56" i="2"/>
  <c r="AC57" i="2"/>
  <c r="AC58" i="2"/>
  <c r="AC59" i="2"/>
  <c r="AC60" i="2"/>
  <c r="AC61" i="2"/>
  <c r="AC62" i="2"/>
  <c r="AC63" i="2"/>
  <c r="AC64" i="2"/>
  <c r="AC65" i="2"/>
  <c r="AC66" i="2"/>
  <c r="AC67" i="2"/>
  <c r="AC68" i="2"/>
  <c r="AC69" i="2"/>
  <c r="AC70" i="2"/>
  <c r="AC71" i="2"/>
  <c r="AC72" i="2"/>
  <c r="AC73" i="2"/>
  <c r="AC74" i="2"/>
  <c r="AC75" i="2"/>
  <c r="AC76" i="2"/>
  <c r="AC77" i="2"/>
  <c r="AC78" i="2"/>
  <c r="AC79" i="2"/>
  <c r="AC80" i="2"/>
  <c r="AC81" i="2"/>
  <c r="AC82" i="2"/>
  <c r="AC83" i="2"/>
  <c r="AC84" i="2"/>
  <c r="AC85" i="2"/>
  <c r="AC86" i="2"/>
  <c r="AC87" i="2"/>
  <c r="AC88" i="2"/>
  <c r="AC89" i="2"/>
  <c r="AC90" i="2"/>
  <c r="AC91" i="2"/>
  <c r="AC92" i="2"/>
  <c r="AC93" i="2"/>
  <c r="AC94" i="2"/>
  <c r="AC95" i="2"/>
  <c r="AC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" i="2"/>
  <c r="X10" i="2"/>
  <c r="X11" i="2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64" i="2"/>
  <c r="X65" i="2"/>
  <c r="X66" i="2"/>
  <c r="X67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X93" i="2"/>
  <c r="X94" i="2"/>
  <c r="X95" i="2"/>
  <c r="X96" i="2"/>
  <c r="X97" i="2"/>
  <c r="X98" i="2"/>
  <c r="X9" i="2"/>
  <c r="Y10" i="2"/>
  <c r="Y11" i="2"/>
  <c r="Y12" i="2"/>
  <c r="Y13" i="2"/>
  <c r="Y14" i="2"/>
  <c r="Y15" i="2"/>
  <c r="Y16" i="2"/>
  <c r="Y17" i="2"/>
  <c r="Y18" i="2"/>
  <c r="Y19" i="2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Y46" i="2"/>
  <c r="Y47" i="2"/>
  <c r="Y48" i="2"/>
  <c r="Y49" i="2"/>
  <c r="Y50" i="2"/>
  <c r="Y51" i="2"/>
  <c r="Y52" i="2"/>
  <c r="Y53" i="2"/>
  <c r="Y54" i="2"/>
  <c r="Y55" i="2"/>
  <c r="Y56" i="2"/>
  <c r="Y57" i="2"/>
  <c r="Y58" i="2"/>
  <c r="Y59" i="2"/>
  <c r="Y60" i="2"/>
  <c r="Y61" i="2"/>
  <c r="Y62" i="2"/>
  <c r="Y63" i="2"/>
  <c r="Y64" i="2"/>
  <c r="Y65" i="2"/>
  <c r="Y66" i="2"/>
  <c r="Y67" i="2"/>
  <c r="Y68" i="2"/>
  <c r="Y69" i="2"/>
  <c r="Y70" i="2"/>
  <c r="Y71" i="2"/>
  <c r="Y72" i="2"/>
  <c r="Y73" i="2"/>
  <c r="Y74" i="2"/>
  <c r="Y75" i="2"/>
  <c r="Y76" i="2"/>
  <c r="Y77" i="2"/>
  <c r="Y78" i="2"/>
  <c r="Y79" i="2"/>
  <c r="Y80" i="2"/>
  <c r="Y81" i="2"/>
  <c r="Y82" i="2"/>
  <c r="Y83" i="2"/>
  <c r="Y84" i="2"/>
  <c r="Y85" i="2"/>
  <c r="Y86" i="2"/>
  <c r="Y87" i="2"/>
  <c r="Y88" i="2"/>
  <c r="Y89" i="2"/>
  <c r="Y90" i="2"/>
  <c r="Y91" i="2"/>
  <c r="Y92" i="2"/>
  <c r="Y93" i="2"/>
  <c r="Y94" i="2"/>
  <c r="Y95" i="2"/>
  <c r="Y96" i="2"/>
  <c r="Y97" i="2"/>
  <c r="Y98" i="2"/>
  <c r="Y9" i="2"/>
  <c r="G99" i="2"/>
  <c r="I96" i="2"/>
  <c r="I97" i="2" s="1"/>
  <c r="Z74" i="2" l="1"/>
  <c r="Z50" i="2"/>
  <c r="AA25" i="2"/>
  <c r="AA97" i="2"/>
  <c r="AA89" i="2"/>
  <c r="AA81" i="2"/>
  <c r="AA73" i="2"/>
  <c r="AA65" i="2"/>
  <c r="AA57" i="2"/>
  <c r="AA49" i="2"/>
  <c r="AA41" i="2"/>
  <c r="AA33" i="2"/>
  <c r="AD95" i="2"/>
  <c r="AA17" i="2"/>
  <c r="AE89" i="2"/>
  <c r="AE81" i="2"/>
  <c r="AE73" i="2"/>
  <c r="AE65" i="2"/>
  <c r="AE49" i="2"/>
  <c r="AE41" i="2"/>
  <c r="AE33" i="2"/>
  <c r="AE25" i="2"/>
  <c r="AE17" i="2"/>
  <c r="AE94" i="2"/>
  <c r="AE86" i="2"/>
  <c r="AE78" i="2"/>
  <c r="AE70" i="2"/>
  <c r="AE62" i="2"/>
  <c r="AD54" i="2"/>
  <c r="AE46" i="2"/>
  <c r="AD38" i="2"/>
  <c r="AE30" i="2"/>
  <c r="AD22" i="2"/>
  <c r="AD14" i="2"/>
  <c r="AA64" i="2"/>
  <c r="AA24" i="2"/>
  <c r="AA96" i="2"/>
  <c r="AA88" i="2"/>
  <c r="AA80" i="2"/>
  <c r="AA72" i="2"/>
  <c r="AA56" i="2"/>
  <c r="AA48" i="2"/>
  <c r="AA40" i="2"/>
  <c r="AA32" i="2"/>
  <c r="AA16" i="2"/>
  <c r="AE64" i="2"/>
  <c r="AE32" i="2"/>
  <c r="AD63" i="2"/>
  <c r="AA92" i="2"/>
  <c r="Z84" i="2"/>
  <c r="Z76" i="2"/>
  <c r="AA68" i="2"/>
  <c r="Z60" i="2"/>
  <c r="AA52" i="2"/>
  <c r="AA44" i="2"/>
  <c r="Z36" i="2"/>
  <c r="AA28" i="2"/>
  <c r="AA20" i="2"/>
  <c r="Z12" i="2"/>
  <c r="AA94" i="2"/>
  <c r="AA86" i="2"/>
  <c r="AA78" i="2"/>
  <c r="AA70" i="2"/>
  <c r="AA62" i="2"/>
  <c r="AA54" i="2"/>
  <c r="AA46" i="2"/>
  <c r="AA38" i="2"/>
  <c r="AA30" i="2"/>
  <c r="AA22" i="2"/>
  <c r="AA14" i="2"/>
  <c r="AE92" i="2"/>
  <c r="AE84" i="2"/>
  <c r="AE76" i="2"/>
  <c r="AE68" i="2"/>
  <c r="AE60" i="2"/>
  <c r="AE52" i="2"/>
  <c r="AE44" i="2"/>
  <c r="AE36" i="2"/>
  <c r="AE28" i="2"/>
  <c r="AE20" i="2"/>
  <c r="AE12" i="2"/>
  <c r="Z67" i="2"/>
  <c r="AA43" i="2"/>
  <c r="AA93" i="2"/>
  <c r="AA85" i="2"/>
  <c r="AA77" i="2"/>
  <c r="AA69" i="2"/>
  <c r="AA61" i="2"/>
  <c r="AA53" i="2"/>
  <c r="AA45" i="2"/>
  <c r="AA37" i="2"/>
  <c r="AA29" i="2"/>
  <c r="AA21" i="2"/>
  <c r="AA13" i="2"/>
  <c r="Z90" i="2"/>
  <c r="Z66" i="2"/>
  <c r="Z26" i="2"/>
  <c r="AE9" i="2"/>
  <c r="AE88" i="2"/>
  <c r="AE80" i="2"/>
  <c r="AE72" i="2"/>
  <c r="AD64" i="2"/>
  <c r="AE56" i="2"/>
  <c r="AE48" i="2"/>
  <c r="AD40" i="2"/>
  <c r="AD32" i="2"/>
  <c r="AE24" i="2"/>
  <c r="AE16" i="2"/>
  <c r="Z91" i="2"/>
  <c r="Z51" i="2"/>
  <c r="Z92" i="2"/>
  <c r="AA95" i="2"/>
  <c r="AA87" i="2"/>
  <c r="AA79" i="2"/>
  <c r="AA71" i="2"/>
  <c r="AA63" i="2"/>
  <c r="AA55" i="2"/>
  <c r="AA47" i="2"/>
  <c r="AA39" i="2"/>
  <c r="AA31" i="2"/>
  <c r="AA23" i="2"/>
  <c r="AA15" i="2"/>
  <c r="AE95" i="2"/>
  <c r="AE87" i="2"/>
  <c r="AE79" i="2"/>
  <c r="AE71" i="2"/>
  <c r="AE63" i="2"/>
  <c r="AE55" i="2"/>
  <c r="AE47" i="2"/>
  <c r="AE39" i="2"/>
  <c r="AE31" i="2"/>
  <c r="AE23" i="2"/>
  <c r="AE15" i="2"/>
  <c r="AD31" i="2"/>
  <c r="Z27" i="2"/>
  <c r="Z28" i="2"/>
  <c r="AD88" i="2"/>
  <c r="AD56" i="2"/>
  <c r="AD24" i="2"/>
  <c r="AS18" i="2"/>
  <c r="AE57" i="2"/>
  <c r="AD87" i="2"/>
  <c r="AD55" i="2"/>
  <c r="AD23" i="2"/>
  <c r="AD80" i="2"/>
  <c r="AD48" i="2"/>
  <c r="AD16" i="2"/>
  <c r="AO20" i="2"/>
  <c r="Z68" i="2"/>
  <c r="AD93" i="2"/>
  <c r="AC96" i="2"/>
  <c r="AE77" i="2"/>
  <c r="AD69" i="2"/>
  <c r="AD61" i="2"/>
  <c r="AE53" i="2"/>
  <c r="AD45" i="2"/>
  <c r="AD37" i="2"/>
  <c r="AD29" i="2"/>
  <c r="AD21" i="2"/>
  <c r="AE13" i="2"/>
  <c r="AD79" i="2"/>
  <c r="AD47" i="2"/>
  <c r="AD15" i="2"/>
  <c r="AD72" i="2"/>
  <c r="Z9" i="2"/>
  <c r="AA91" i="2"/>
  <c r="AA83" i="2"/>
  <c r="AA75" i="2"/>
  <c r="AA67" i="2"/>
  <c r="AA59" i="2"/>
  <c r="AA51" i="2"/>
  <c r="Z43" i="2"/>
  <c r="Z35" i="2"/>
  <c r="AA27" i="2"/>
  <c r="Z19" i="2"/>
  <c r="AA11" i="2"/>
  <c r="X99" i="2"/>
  <c r="AE91" i="2"/>
  <c r="AE83" i="2"/>
  <c r="AE75" i="2"/>
  <c r="AE67" i="2"/>
  <c r="AE59" i="2"/>
  <c r="AE51" i="2"/>
  <c r="AE43" i="2"/>
  <c r="AE35" i="2"/>
  <c r="AE27" i="2"/>
  <c r="AE19" i="2"/>
  <c r="AE11" i="2"/>
  <c r="AD71" i="2"/>
  <c r="AD39" i="2"/>
  <c r="AE40" i="2"/>
  <c r="AU18" i="2"/>
  <c r="AV18" i="2" s="1"/>
  <c r="AN20" i="2"/>
  <c r="AA98" i="2"/>
  <c r="AA90" i="2"/>
  <c r="AA82" i="2"/>
  <c r="AA74" i="2"/>
  <c r="AA66" i="2"/>
  <c r="Z58" i="2"/>
  <c r="AA50" i="2"/>
  <c r="AA42" i="2"/>
  <c r="AA34" i="2"/>
  <c r="AA26" i="2"/>
  <c r="Z18" i="2"/>
  <c r="Z10" i="2"/>
  <c r="AE90" i="2"/>
  <c r="AE82" i="2"/>
  <c r="AE74" i="2"/>
  <c r="AE66" i="2"/>
  <c r="AE58" i="2"/>
  <c r="AE50" i="2"/>
  <c r="AE42" i="2"/>
  <c r="AE34" i="2"/>
  <c r="AE26" i="2"/>
  <c r="AE18" i="2"/>
  <c r="AE10" i="2"/>
  <c r="Z44" i="2"/>
  <c r="AD94" i="2"/>
  <c r="AD78" i="2"/>
  <c r="AA84" i="2"/>
  <c r="AA60" i="2"/>
  <c r="AE54" i="2"/>
  <c r="AE22" i="2"/>
  <c r="AD85" i="2"/>
  <c r="AD77" i="2"/>
  <c r="AD53" i="2"/>
  <c r="AD13" i="2"/>
  <c r="Z83" i="2"/>
  <c r="Z82" i="2"/>
  <c r="Z59" i="2"/>
  <c r="Z98" i="2"/>
  <c r="Z75" i="2"/>
  <c r="Z52" i="2"/>
  <c r="Z34" i="2"/>
  <c r="Z11" i="2"/>
  <c r="AD89" i="2"/>
  <c r="AD81" i="2"/>
  <c r="AD73" i="2"/>
  <c r="AD65" i="2"/>
  <c r="AD57" i="2"/>
  <c r="AD49" i="2"/>
  <c r="AD41" i="2"/>
  <c r="AD33" i="2"/>
  <c r="AD25" i="2"/>
  <c r="AD17" i="2"/>
  <c r="Y99" i="2"/>
  <c r="AB96" i="2"/>
  <c r="AB97" i="2" s="1"/>
  <c r="AB98" i="2" s="1"/>
  <c r="AD46" i="2"/>
  <c r="AE14" i="2"/>
  <c r="AD70" i="2"/>
  <c r="AA19" i="2"/>
  <c r="AE93" i="2"/>
  <c r="AE85" i="2"/>
  <c r="AE69" i="2"/>
  <c r="AE61" i="2"/>
  <c r="AE45" i="2"/>
  <c r="AE37" i="2"/>
  <c r="AE29" i="2"/>
  <c r="AE21" i="2"/>
  <c r="AD62" i="2"/>
  <c r="AD30" i="2"/>
  <c r="AE38" i="2"/>
  <c r="Z20" i="2"/>
  <c r="AA9" i="2"/>
  <c r="AA35" i="2"/>
  <c r="Z42" i="2"/>
  <c r="AD92" i="2"/>
  <c r="AD84" i="2"/>
  <c r="AD76" i="2"/>
  <c r="AD68" i="2"/>
  <c r="AD60" i="2"/>
  <c r="AD52" i="2"/>
  <c r="AD44" i="2"/>
  <c r="AD36" i="2"/>
  <c r="AD28" i="2"/>
  <c r="AD20" i="2"/>
  <c r="AD12" i="2"/>
  <c r="AA58" i="2"/>
  <c r="AA18" i="2"/>
  <c r="AA10" i="2"/>
  <c r="AD86" i="2"/>
  <c r="AA76" i="2"/>
  <c r="AA36" i="2"/>
  <c r="AA12" i="2"/>
  <c r="AD9" i="2"/>
  <c r="AD91" i="2"/>
  <c r="AD83" i="2"/>
  <c r="AD75" i="2"/>
  <c r="AD67" i="2"/>
  <c r="AD59" i="2"/>
  <c r="AD51" i="2"/>
  <c r="AD43" i="2"/>
  <c r="AD35" i="2"/>
  <c r="AD27" i="2"/>
  <c r="AD19" i="2"/>
  <c r="AD11" i="2"/>
  <c r="AD90" i="2"/>
  <c r="AD82" i="2"/>
  <c r="AD74" i="2"/>
  <c r="AD66" i="2"/>
  <c r="AD58" i="2"/>
  <c r="AD50" i="2"/>
  <c r="AD42" i="2"/>
  <c r="AD34" i="2"/>
  <c r="AD26" i="2"/>
  <c r="AD18" i="2"/>
  <c r="AD10" i="2"/>
  <c r="Z97" i="2"/>
  <c r="Z89" i="2"/>
  <c r="Z81" i="2"/>
  <c r="Z73" i="2"/>
  <c r="Z65" i="2"/>
  <c r="Z57" i="2"/>
  <c r="Z49" i="2"/>
  <c r="Z41" i="2"/>
  <c r="Z33" i="2"/>
  <c r="Z25" i="2"/>
  <c r="Z17" i="2"/>
  <c r="Z96" i="2"/>
  <c r="Z88" i="2"/>
  <c r="Z80" i="2"/>
  <c r="Z72" i="2"/>
  <c r="Z64" i="2"/>
  <c r="Z56" i="2"/>
  <c r="Z48" i="2"/>
  <c r="Z40" i="2"/>
  <c r="Z32" i="2"/>
  <c r="Z24" i="2"/>
  <c r="Z16" i="2"/>
  <c r="Z95" i="2"/>
  <c r="Z87" i="2"/>
  <c r="Z79" i="2"/>
  <c r="Z71" i="2"/>
  <c r="Z63" i="2"/>
  <c r="Z55" i="2"/>
  <c r="Z47" i="2"/>
  <c r="Z39" i="2"/>
  <c r="Z31" i="2"/>
  <c r="Z23" i="2"/>
  <c r="Z15" i="2"/>
  <c r="Z94" i="2"/>
  <c r="Z86" i="2"/>
  <c r="Z78" i="2"/>
  <c r="Z70" i="2"/>
  <c r="Z62" i="2"/>
  <c r="Z54" i="2"/>
  <c r="Z46" i="2"/>
  <c r="Z38" i="2"/>
  <c r="Z30" i="2"/>
  <c r="Z22" i="2"/>
  <c r="Z14" i="2"/>
  <c r="Z93" i="2"/>
  <c r="Z85" i="2"/>
  <c r="Z77" i="2"/>
  <c r="Z69" i="2"/>
  <c r="Z61" i="2"/>
  <c r="Z53" i="2"/>
  <c r="Z45" i="2"/>
  <c r="Z37" i="2"/>
  <c r="Z29" i="2"/>
  <c r="Z21" i="2"/>
  <c r="Z13" i="2"/>
  <c r="I98" i="2"/>
  <c r="I99" i="2" s="1"/>
  <c r="Z99" i="2" l="1"/>
  <c r="AE96" i="2"/>
  <c r="AC97" i="2"/>
  <c r="AE97" i="2" s="1"/>
  <c r="AD96" i="2"/>
  <c r="AA99" i="2"/>
  <c r="AB99" i="2"/>
  <c r="AC98" i="2" l="1"/>
  <c r="AC99" i="2" s="1"/>
  <c r="AD97" i="2"/>
  <c r="AE98" i="2"/>
  <c r="AD98" i="2" l="1"/>
  <c r="AE99" i="2"/>
  <c r="AD9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<sst xmlns="http://schemas.openxmlformats.org/spreadsheetml/2006/main" count="839" uniqueCount="226">
  <si>
    <t>(Estimates are based on data from the Monthly Retail Trade Survey and administrative records.)</t>
  </si>
  <si>
    <t>Retail Sales</t>
  </si>
  <si>
    <t>E-commerce</t>
  </si>
  <si>
    <t>Percent Change</t>
  </si>
  <si>
    <t>(millions of dollars)</t>
  </si>
  <si>
    <t>as a Percent</t>
  </si>
  <si>
    <t>From Prior Quarter</t>
  </si>
  <si>
    <t xml:space="preserve">From Same Quarter </t>
  </si>
  <si>
    <t>Quarter</t>
  </si>
  <si>
    <t>of</t>
  </si>
  <si>
    <t xml:space="preserve"> A Year Ago</t>
  </si>
  <si>
    <t>Total</t>
  </si>
  <si>
    <t xml:space="preserve">Total </t>
  </si>
  <si>
    <t xml:space="preserve">  Total</t>
  </si>
  <si>
    <t xml:space="preserve">E-commerce </t>
  </si>
  <si>
    <t>Adjusted2</t>
  </si>
  <si>
    <t>2nd quarter 2022(p)</t>
  </si>
  <si>
    <t>1st quarter 2022(r)</t>
  </si>
  <si>
    <t>4th quarter 2021</t>
  </si>
  <si>
    <t>3rd quarter 2021</t>
  </si>
  <si>
    <t>2nd quarter 2021(r)</t>
  </si>
  <si>
    <t>Not Adjusted</t>
  </si>
  <si>
    <t>2nd quarter 2021</t>
  </si>
  <si>
    <t>(p) Preliminary Estimate.     (r) Revised Estimate.</t>
  </si>
  <si>
    <t>extranet, Electronic Data Interchange (EDI) network, electronic mail, or other comparable online system.  Payment may or may not be made online.</t>
  </si>
  <si>
    <t>moving holidays.</t>
  </si>
  <si>
    <t>Note: Table 2 provides estimated measures of sampling variability.  For information on confidentiality protection, sampling error, sample design, and</t>
  </si>
  <si>
    <t>definitions, see &lt;http://www.census.gov/retail/mrts/how_surveys_are_collected.html&gt;.</t>
  </si>
  <si>
    <t>Source: Retail Indicators Branch, U.S. Census Bureau</t>
  </si>
  <si>
    <t>Last Revised: August 19, 2022</t>
  </si>
  <si>
    <t>Table 1.     Estimated Quarterly U.S. Retail Sales: Total and E-commerce1</t>
  </si>
  <si>
    <t>1 E-commerce sales are sales of goods and services where the buyer places an order, or the price and terms of the sale are negotiated, over an Internet, mobile device (M-commerce),</t>
  </si>
  <si>
    <t>2 Estimates are adjusted for seasonal variation, but not for price changes.  Total sales estimates are also adjusted for trading-day differences and</t>
  </si>
  <si>
    <t xml:space="preserve">4th quarter 2021(p) 9.2 3rd quarter 2021(r) 7.0 2nd quarter 2021 9.2 1st quarter 2021 39.1 4th quarter 2020 31.9 </t>
  </si>
  <si>
    <t xml:space="preserve">4th quarter 2021(p) 9.4 3rd quarter 2021(r) 6.7 2nd quarter 2021 8.9 1st quarter 2021 39.3 4th quarter 2020(r) 32.1 Not Adjusted </t>
  </si>
  <si>
    <t xml:space="preserve">Percent Change </t>
  </si>
  <si>
    <t>From Same Quarter</t>
  </si>
  <si>
    <t xml:space="preserve">of </t>
  </si>
  <si>
    <t>A Year Ago</t>
  </si>
  <si>
    <t>1st quarter 2021</t>
  </si>
  <si>
    <t>4th quarter 2020</t>
  </si>
  <si>
    <t>3rd quarter 2020</t>
  </si>
  <si>
    <t>2nd quarter 2020</t>
  </si>
  <si>
    <t>1st quarter 2020</t>
  </si>
  <si>
    <t>4th quarter 2019</t>
  </si>
  <si>
    <t>3rd quarter 2019</t>
  </si>
  <si>
    <t>2nd quarter 2019</t>
  </si>
  <si>
    <t>1st quarter 2019</t>
  </si>
  <si>
    <t>4th quarter 2018</t>
  </si>
  <si>
    <t>3rd quarter 2018</t>
  </si>
  <si>
    <t>2nd quarter 2018</t>
  </si>
  <si>
    <t>1st quarter 2018</t>
  </si>
  <si>
    <t>4th quarter 2017</t>
  </si>
  <si>
    <t>3rd quarter 2017</t>
  </si>
  <si>
    <t>2nd quarter 2017</t>
  </si>
  <si>
    <t>1st quarter 2017</t>
  </si>
  <si>
    <t>4th quarter 2016</t>
  </si>
  <si>
    <t>3rd quarter 2016</t>
  </si>
  <si>
    <t>2nd quarter 2016</t>
  </si>
  <si>
    <t>1st quarter 2016</t>
  </si>
  <si>
    <t>4th quarter 2015</t>
  </si>
  <si>
    <t>3rd quarter 2015</t>
  </si>
  <si>
    <t>2nd quarter 2015</t>
  </si>
  <si>
    <t>1st quarter 2015</t>
  </si>
  <si>
    <t>4th quarter 2014</t>
  </si>
  <si>
    <t>3rd quarter 2014</t>
  </si>
  <si>
    <t>2nd quarter 2014</t>
  </si>
  <si>
    <t>1st quarter 2014</t>
  </si>
  <si>
    <t>4th quarter 2013</t>
  </si>
  <si>
    <t>3rd quarter 2013</t>
  </si>
  <si>
    <t>2nd quarter 2013</t>
  </si>
  <si>
    <t>1st quarter 2013</t>
  </si>
  <si>
    <t>4th quarter 2012</t>
  </si>
  <si>
    <t>3rd quarter 2012</t>
  </si>
  <si>
    <t>2nd quarter 2012</t>
  </si>
  <si>
    <t>1st quarter 2012</t>
  </si>
  <si>
    <t>4th quarter 2011</t>
  </si>
  <si>
    <t>3rd quarter 2011</t>
  </si>
  <si>
    <t>2nd quarter 2011</t>
  </si>
  <si>
    <t>1st quarter 2011</t>
  </si>
  <si>
    <t>4th quarter 2010</t>
  </si>
  <si>
    <t>3rd quarter 2010</t>
  </si>
  <si>
    <t>2nd quarter 2010</t>
  </si>
  <si>
    <t>1st quarter 2010</t>
  </si>
  <si>
    <t>4th quarter 2009</t>
  </si>
  <si>
    <t>3rd quarter 2009</t>
  </si>
  <si>
    <t>2nd quarter 2009</t>
  </si>
  <si>
    <t>1st quarter 2009</t>
  </si>
  <si>
    <t>4th quarter 2008</t>
  </si>
  <si>
    <t>3rd quarter 2008</t>
  </si>
  <si>
    <t>2nd quarter 2008</t>
  </si>
  <si>
    <t>1st quarter 2008</t>
  </si>
  <si>
    <t>4th quarter 2007</t>
  </si>
  <si>
    <t>3rd quarter 2007</t>
  </si>
  <si>
    <t>2nd quarter 2007</t>
  </si>
  <si>
    <t>1st quarter 2007</t>
  </si>
  <si>
    <t>4th quarter 2006</t>
  </si>
  <si>
    <t>3rd quarter 2006</t>
  </si>
  <si>
    <t>2nd quarter 2006</t>
  </si>
  <si>
    <t>1st quarter 2006</t>
  </si>
  <si>
    <t>4th quarter 2005</t>
  </si>
  <si>
    <t>3rd quarter 2005</t>
  </si>
  <si>
    <t>2nd quarter 2005</t>
  </si>
  <si>
    <t>1st quarter 2005</t>
  </si>
  <si>
    <t>4th quarter 2004</t>
  </si>
  <si>
    <t>3rd quarter 2004</t>
  </si>
  <si>
    <t>2nd quarter 2004</t>
  </si>
  <si>
    <t>1st quarter 2004</t>
  </si>
  <si>
    <t>4th quarter 2003</t>
  </si>
  <si>
    <t>3rd quarter 2003</t>
  </si>
  <si>
    <t>2nd quarter 2003</t>
  </si>
  <si>
    <t>1st quarter 2003</t>
  </si>
  <si>
    <t>4th quarter 2002</t>
  </si>
  <si>
    <t>3rd quarter 2002</t>
  </si>
  <si>
    <t>2nd quarter 2002</t>
  </si>
  <si>
    <t>1st quarter 2002</t>
  </si>
  <si>
    <t>4th quarter 2001</t>
  </si>
  <si>
    <t>3rd quarter 2001</t>
  </si>
  <si>
    <t>2nd quarter 2001</t>
  </si>
  <si>
    <t>1st quarter 2001</t>
  </si>
  <si>
    <t>4th quarter 2000</t>
  </si>
  <si>
    <t>3rd quarter 2000</t>
  </si>
  <si>
    <t>2nd quarter 2000</t>
  </si>
  <si>
    <t>1st quarter 2000</t>
  </si>
  <si>
    <t>4th quarter 1999</t>
  </si>
  <si>
    <t>NA Not Available.     (p) Preliminary.     (r) Revised Estimate.</t>
  </si>
  <si>
    <t>trading-day differences and moving holidays.</t>
  </si>
  <si>
    <t>negotiated over an Internet, extranet, Electronic Data Interchange (EDI) network, electronic mail, or other online system.</t>
  </si>
  <si>
    <t>Payment may or may not be made online.</t>
  </si>
  <si>
    <t>Note: For information on confidentiality protection, sampling error, sample design, and definitions, see</t>
  </si>
  <si>
    <t>http://www.census.gov/retail/mrts/how_surveys_are_collected.html</t>
  </si>
  <si>
    <t>Estimated Quarterly U.S. Retail Sales (Adjusted1): Total and E-commerce2</t>
  </si>
  <si>
    <t>1 Estimates are adjusted for seasonal variation, but not for price changes.  Total sales estimates are also adjusted for</t>
  </si>
  <si>
    <t>2 E-commerce sales are sales of goods and services where an order is placed by the buyer or price and terms of sale are</t>
  </si>
  <si>
    <t>E-commerce Percent Change as a Percent From Prior Quarter</t>
  </si>
  <si>
    <t>retail Percent Change as a Percent From Prior Quarter</t>
  </si>
  <si>
    <t>Total Retail sales ($millions)</t>
  </si>
  <si>
    <t>E-commerce total ($millions)</t>
  </si>
  <si>
    <t>Ecommerce as a percent of total</t>
  </si>
  <si>
    <t>Retail percent change from prior quarter</t>
  </si>
  <si>
    <t>E-commerce percent chage from prior quarter</t>
  </si>
  <si>
    <t>Retail percent change same quarter a year ago</t>
  </si>
  <si>
    <t>E-commerce percent change same quarter a year ago</t>
  </si>
  <si>
    <t>Retail or Ecommerce&gt;</t>
  </si>
  <si>
    <t>TJX companies net sales worldwide ($Millions)</t>
  </si>
  <si>
    <t>Macy's Inc. net sales worldwide ($millions)</t>
  </si>
  <si>
    <t>Year</t>
  </si>
  <si>
    <t>TJX companies advertising spending worldwide from fiscal year 2016-2021 ($Millions)</t>
  </si>
  <si>
    <t>Macy's Inc. advertising spending worldwide from fiscal year 2016-2021 ($Millions</t>
  </si>
  <si>
    <t>Retail % increase each quarter</t>
  </si>
  <si>
    <t>Ecommerce % increase each quarter</t>
  </si>
  <si>
    <t>Quarterly % change Ecommerce &gt;or&lt;Retail</t>
  </si>
  <si>
    <t>Ecommerce&gt;Retail quarterly % change</t>
  </si>
  <si>
    <t>Ecommerce % increase from last year</t>
  </si>
  <si>
    <t>Retail % increase from last year</t>
  </si>
  <si>
    <t>Ecommerce&gt;Retail Yearly % change</t>
  </si>
  <si>
    <t>TJX Companies Ecommerce net sales  ($millions)</t>
  </si>
  <si>
    <t>Macy's ecommerce net sales  ($Millions)</t>
  </si>
  <si>
    <t>Macy's Ecommerce as % of net sales</t>
  </si>
  <si>
    <t>TJX Ecommerce as % of net sales</t>
  </si>
  <si>
    <t>create bins for categorical data for advertisement spending</t>
  </si>
  <si>
    <t>high,medium,low…</t>
  </si>
  <si>
    <t>bins from 296-506</t>
  </si>
  <si>
    <t xml:space="preserve">bins for tjx total sales or macys total sales </t>
  </si>
  <si>
    <t xml:space="preserve">they would be the target or predictor </t>
  </si>
  <si>
    <t>high, medium, low, extremely high</t>
  </si>
  <si>
    <t xml:space="preserve">TJX projectied total sales increase ($Millions) with 30% Ecommerce sales </t>
  </si>
  <si>
    <t>TJX Ecommerce net sales ($Millions) at 30% of total net sales</t>
  </si>
  <si>
    <t>U.S. Total Retail sales</t>
  </si>
  <si>
    <t>U.S. Total E-commerce Sales</t>
  </si>
  <si>
    <t>Does year have to do with total retail sales</t>
  </si>
  <si>
    <t>regression with year being the independent and total retail sales being dependant</t>
  </si>
  <si>
    <t>if total sales is dependant of year, is total e-commerce sales also</t>
  </si>
  <si>
    <t>dependant of year…</t>
  </si>
  <si>
    <t>is ecommerce depenant of total retail sales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</si>
  <si>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</si>
  <si>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</si>
  <si>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</si>
  <si>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</si>
  <si>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</si>
  <si>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</si>
  <si>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</si>
  <si>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</si>
  <si>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</si>
  <si>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</si>
  <si>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</si>
  <si>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</si>
  <si>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</si>
  <si>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</si>
  <si>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</si>
  <si>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</si>
  <si>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</si>
  <si>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</si>
  <si>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</si>
  <si>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</si>
  <si>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</si>
  <si>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</si>
  <si>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</si>
  <si>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RESIDUAL OUTPUT</t>
  </si>
  <si>
    <t>Observation</t>
  </si>
  <si>
    <t>Predicted TJX companies net sales worldwide ($Millions)</t>
  </si>
  <si>
    <t>Residuals</t>
  </si>
  <si>
    <t>Lower 89.0%</t>
  </si>
  <si>
    <t>Upper 89.0%</t>
  </si>
  <si>
    <t>By every million spent on advertising there is about 12 million $ in net sales generated on an 89% signifigance level</t>
  </si>
  <si>
    <t>Predicted U.S. Total Retail sales</t>
  </si>
  <si>
    <t>Predicted U.S. Total E-commerce Sales</t>
  </si>
  <si>
    <t>TJX net sales NORM</t>
  </si>
  <si>
    <t>TJX ad spending NORM</t>
  </si>
  <si>
    <t>US Tot retail sales NORM</t>
  </si>
  <si>
    <t>YEAR NORM</t>
  </si>
  <si>
    <t>TJX ad spending</t>
  </si>
  <si>
    <t xml:space="preserve"> High &gt;$450million)</t>
  </si>
  <si>
    <t>Medium ($350-$425million)</t>
  </si>
  <si>
    <t>Low($275-$350million)</t>
  </si>
  <si>
    <t>Q1</t>
  </si>
  <si>
    <t>Q2</t>
  </si>
  <si>
    <t>Q3</t>
  </si>
  <si>
    <t>Q4</t>
  </si>
  <si>
    <t>t</t>
  </si>
  <si>
    <t>Predicted Total Retail sales ($millions)</t>
  </si>
  <si>
    <t>There is no seasonal pattern within the data</t>
  </si>
  <si>
    <t>t (quarter)</t>
  </si>
  <si>
    <t>Predicted E-commerce total ($millions)</t>
  </si>
  <si>
    <t>Yr begininng 2013</t>
  </si>
  <si>
    <t>TJX companies advertising spending worldwide from fiscal year 2013-2021 ($Millions)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</si>
</sst>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000%"/>
  </numFmts>
  <fonts count="13" x14ac:knownFonts="1">
    <font>
      <sz val="12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4"/>
      <color rgb="FF696969"/>
      <name val="Calibri"/>
      <family val="2"/>
      <scheme val="minor"/>
    </font>
    <font>
      <sz val="14"/>
      <color rgb="FF696969"/>
      <name val="Helvetica"/>
      <family val="2"/>
    </font>
    <font>
      <sz val="16"/>
      <color rgb="FF696969"/>
      <name val="Calibri"/>
      <family val="2"/>
      <scheme val="minor"/>
    </font>
    <font>
      <sz val="16"/>
      <color rgb="FF696969"/>
      <name val="Helvetica"/>
      <family val="2"/>
    </font>
    <font>
      <i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 style="thick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3" fillId="0" borderId="0" xfId="0" applyFont="1"/>
    <xf numFmtId="0" fontId="3" fillId="0" borderId="1" xfId="0" applyFont="1" applyBorder="1"/>
    <xf numFmtId="0" fontId="4" fillId="0" borderId="0" xfId="0" applyFont="1"/>
    <xf numFmtId="0" fontId="4" fillId="0" borderId="0" xfId="0" applyFont="1" applyAlignment="1">
      <alignment wrapText="1"/>
    </xf>
    <xf numFmtId="2" fontId="3" fillId="0" borderId="0" xfId="0" applyNumberFormat="1" applyFont="1"/>
    <xf numFmtId="164" fontId="3" fillId="0" borderId="0" xfId="0" applyNumberFormat="1" applyFont="1"/>
    <xf numFmtId="3" fontId="3" fillId="0" borderId="0" xfId="0" applyNumberFormat="1" applyFont="1"/>
    <xf numFmtId="165" fontId="3" fillId="0" borderId="0" xfId="0" applyNumberFormat="1" applyFont="1"/>
    <xf numFmtId="0" fontId="5" fillId="0" borderId="0" xfId="0" applyFont="1"/>
    <xf numFmtId="0" fontId="6" fillId="0" borderId="0" xfId="0" applyFont="1" applyAlignment="1">
      <alignment wrapText="1"/>
    </xf>
    <xf numFmtId="2" fontId="5" fillId="0" borderId="0" xfId="0" applyNumberFormat="1" applyFont="1"/>
    <xf numFmtId="166" fontId="5" fillId="0" borderId="0" xfId="0" applyNumberFormat="1" applyFont="1"/>
    <xf numFmtId="0" fontId="7" fillId="0" borderId="0" xfId="0" applyFont="1" applyAlignment="1">
      <alignment wrapText="1"/>
    </xf>
    <xf numFmtId="0" fontId="6" fillId="0" borderId="0" xfId="0" applyFont="1"/>
    <xf numFmtId="0" fontId="8" fillId="0" borderId="0" xfId="0" applyFont="1"/>
    <xf numFmtId="0" fontId="9" fillId="0" borderId="0" xfId="0" applyFont="1"/>
    <xf numFmtId="4" fontId="10" fillId="0" borderId="0" xfId="0" applyNumberFormat="1" applyFont="1"/>
    <xf numFmtId="4" fontId="11" fillId="0" borderId="0" xfId="0" applyNumberFormat="1" applyFont="1"/>
    <xf numFmtId="4" fontId="5" fillId="0" borderId="0" xfId="0" applyNumberFormat="1" applyFont="1"/>
    <xf numFmtId="2" fontId="5" fillId="0" borderId="0" xfId="0" applyNumberFormat="1" applyFont="1" applyAlignment="1">
      <alignment wrapText="1"/>
    </xf>
    <xf numFmtId="4" fontId="5" fillId="0" borderId="0" xfId="0" applyNumberFormat="1" applyFont="1" applyAlignment="1">
      <alignment wrapText="1"/>
    </xf>
    <xf numFmtId="0" fontId="0" fillId="0" borderId="2" xfId="0" applyBorder="1"/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centerContinuous"/>
    </xf>
    <xf numFmtId="4" fontId="0" fillId="0" borderId="0" xfId="0" applyNumberFormat="1"/>
    <xf numFmtId="0" fontId="0" fillId="2" borderId="0" xfId="0" applyFill="1"/>
    <xf numFmtId="10" fontId="3" fillId="0" borderId="0" xfId="0" applyNumberFormat="1" applyFont="1"/>
    <xf numFmtId="0" fontId="5" fillId="0" borderId="0" xfId="0" applyFont="1" applyAlignment="1">
      <alignment horizontal="center"/>
    </xf>
  </cellXfs>
  <cellStyles count="2">
    <cellStyle name="Normal" xfId="0" builtinId="0"/>
    <cellStyle name="Normal 2" xfId="1" xr:uid="{30B8D050-93BF-A54C-9FA4-A699DB9AAF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 (quarter)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'ecommerce and retail sales'!$U$9:$U$99</c:f>
              <c:numCache>
                <c:formatCode>General</c:formatCode>
                <c:ptCount val="91"/>
                <c:pt idx="0">
                  <c:v>91</c:v>
                </c:pt>
                <c:pt idx="1">
                  <c:v>90</c:v>
                </c:pt>
                <c:pt idx="2">
                  <c:v>89</c:v>
                </c:pt>
                <c:pt idx="3">
                  <c:v>88</c:v>
                </c:pt>
                <c:pt idx="4">
                  <c:v>87</c:v>
                </c:pt>
                <c:pt idx="5">
                  <c:v>86</c:v>
                </c:pt>
                <c:pt idx="6">
                  <c:v>85</c:v>
                </c:pt>
                <c:pt idx="7">
                  <c:v>84</c:v>
                </c:pt>
                <c:pt idx="8">
                  <c:v>83</c:v>
                </c:pt>
                <c:pt idx="9">
                  <c:v>82</c:v>
                </c:pt>
                <c:pt idx="10">
                  <c:v>81</c:v>
                </c:pt>
                <c:pt idx="11">
                  <c:v>80</c:v>
                </c:pt>
                <c:pt idx="12">
                  <c:v>79</c:v>
                </c:pt>
                <c:pt idx="13">
                  <c:v>78</c:v>
                </c:pt>
                <c:pt idx="14">
                  <c:v>77</c:v>
                </c:pt>
                <c:pt idx="15">
                  <c:v>76</c:v>
                </c:pt>
                <c:pt idx="16">
                  <c:v>75</c:v>
                </c:pt>
                <c:pt idx="17">
                  <c:v>74</c:v>
                </c:pt>
                <c:pt idx="18">
                  <c:v>73</c:v>
                </c:pt>
                <c:pt idx="19">
                  <c:v>72</c:v>
                </c:pt>
                <c:pt idx="20">
                  <c:v>71</c:v>
                </c:pt>
                <c:pt idx="21">
                  <c:v>70</c:v>
                </c:pt>
                <c:pt idx="22">
                  <c:v>69</c:v>
                </c:pt>
                <c:pt idx="23">
                  <c:v>68</c:v>
                </c:pt>
                <c:pt idx="24">
                  <c:v>67</c:v>
                </c:pt>
                <c:pt idx="25">
                  <c:v>66</c:v>
                </c:pt>
                <c:pt idx="26">
                  <c:v>65</c:v>
                </c:pt>
                <c:pt idx="27">
                  <c:v>64</c:v>
                </c:pt>
                <c:pt idx="28">
                  <c:v>63</c:v>
                </c:pt>
                <c:pt idx="29">
                  <c:v>62</c:v>
                </c:pt>
                <c:pt idx="30">
                  <c:v>61</c:v>
                </c:pt>
                <c:pt idx="31">
                  <c:v>60</c:v>
                </c:pt>
                <c:pt idx="32">
                  <c:v>59</c:v>
                </c:pt>
                <c:pt idx="33">
                  <c:v>58</c:v>
                </c:pt>
                <c:pt idx="34">
                  <c:v>57</c:v>
                </c:pt>
                <c:pt idx="35">
                  <c:v>56</c:v>
                </c:pt>
                <c:pt idx="36">
                  <c:v>55</c:v>
                </c:pt>
                <c:pt idx="37">
                  <c:v>54</c:v>
                </c:pt>
                <c:pt idx="38">
                  <c:v>53</c:v>
                </c:pt>
                <c:pt idx="39">
                  <c:v>52</c:v>
                </c:pt>
                <c:pt idx="40">
                  <c:v>51</c:v>
                </c:pt>
                <c:pt idx="41">
                  <c:v>50</c:v>
                </c:pt>
                <c:pt idx="42">
                  <c:v>49</c:v>
                </c:pt>
                <c:pt idx="43">
                  <c:v>48</c:v>
                </c:pt>
                <c:pt idx="44">
                  <c:v>47</c:v>
                </c:pt>
                <c:pt idx="45">
                  <c:v>46</c:v>
                </c:pt>
                <c:pt idx="46">
                  <c:v>45</c:v>
                </c:pt>
                <c:pt idx="47">
                  <c:v>44</c:v>
                </c:pt>
                <c:pt idx="48">
                  <c:v>43</c:v>
                </c:pt>
                <c:pt idx="49">
                  <c:v>42</c:v>
                </c:pt>
                <c:pt idx="50">
                  <c:v>41</c:v>
                </c:pt>
                <c:pt idx="51">
                  <c:v>40</c:v>
                </c:pt>
                <c:pt idx="52">
                  <c:v>39</c:v>
                </c:pt>
                <c:pt idx="53">
                  <c:v>38</c:v>
                </c:pt>
                <c:pt idx="54">
                  <c:v>37</c:v>
                </c:pt>
                <c:pt idx="55">
                  <c:v>36</c:v>
                </c:pt>
                <c:pt idx="56">
                  <c:v>35</c:v>
                </c:pt>
                <c:pt idx="57">
                  <c:v>34</c:v>
                </c:pt>
                <c:pt idx="58">
                  <c:v>33</c:v>
                </c:pt>
                <c:pt idx="59">
                  <c:v>32</c:v>
                </c:pt>
                <c:pt idx="60">
                  <c:v>31</c:v>
                </c:pt>
                <c:pt idx="61">
                  <c:v>30</c:v>
                </c:pt>
                <c:pt idx="62">
                  <c:v>29</c:v>
                </c:pt>
                <c:pt idx="63">
                  <c:v>28</c:v>
                </c:pt>
                <c:pt idx="64">
                  <c:v>27</c:v>
                </c:pt>
                <c:pt idx="65">
                  <c:v>26</c:v>
                </c:pt>
                <c:pt idx="66">
                  <c:v>25</c:v>
                </c:pt>
                <c:pt idx="67">
                  <c:v>24</c:v>
                </c:pt>
                <c:pt idx="68">
                  <c:v>23</c:v>
                </c:pt>
                <c:pt idx="69">
                  <c:v>22</c:v>
                </c:pt>
                <c:pt idx="70">
                  <c:v>21</c:v>
                </c:pt>
                <c:pt idx="71">
                  <c:v>20</c:v>
                </c:pt>
                <c:pt idx="72">
                  <c:v>19</c:v>
                </c:pt>
                <c:pt idx="73">
                  <c:v>18</c:v>
                </c:pt>
                <c:pt idx="74">
                  <c:v>17</c:v>
                </c:pt>
                <c:pt idx="75">
                  <c:v>16</c:v>
                </c:pt>
                <c:pt idx="76">
                  <c:v>15</c:v>
                </c:pt>
                <c:pt idx="77">
                  <c:v>14</c:v>
                </c:pt>
                <c:pt idx="78">
                  <c:v>13</c:v>
                </c:pt>
                <c:pt idx="79">
                  <c:v>12</c:v>
                </c:pt>
                <c:pt idx="80">
                  <c:v>11</c:v>
                </c:pt>
                <c:pt idx="81">
                  <c:v>10</c:v>
                </c:pt>
                <c:pt idx="82">
                  <c:v>9</c:v>
                </c:pt>
                <c:pt idx="83">
                  <c:v>8</c:v>
                </c:pt>
                <c:pt idx="84">
                  <c:v>7</c:v>
                </c:pt>
                <c:pt idx="85">
                  <c:v>6</c:v>
                </c:pt>
                <c:pt idx="86">
                  <c:v>5</c:v>
                </c:pt>
                <c:pt idx="87">
                  <c:v>4</c:v>
                </c:pt>
                <c:pt idx="88">
                  <c:v>3</c:v>
                </c:pt>
                <c:pt idx="89">
                  <c:v>2</c:v>
                </c:pt>
                <c:pt idx="90">
                  <c:v>1</c:v>
                </c:pt>
              </c:numCache>
            </c:numRef>
          </c:xVal>
          <c:yVal>
            <c:numRef>
              <c:f>'regress_ret_dpnd_t(qt)'!$C$25:$C$115</c:f>
              <c:numCache>
                <c:formatCode>General</c:formatCode>
                <c:ptCount val="91"/>
                <c:pt idx="0">
                  <c:v>299826.61634018156</c:v>
                </c:pt>
                <c:pt idx="1">
                  <c:v>275486.17553750589</c:v>
                </c:pt>
                <c:pt idx="2">
                  <c:v>223890.73473483045</c:v>
                </c:pt>
                <c:pt idx="3">
                  <c:v>189710.29393215477</c:v>
                </c:pt>
                <c:pt idx="4">
                  <c:v>216337.8531294791</c:v>
                </c:pt>
                <c:pt idx="5">
                  <c:v>141222.41232680366</c:v>
                </c:pt>
                <c:pt idx="6">
                  <c:v>41415.971524127992</c:v>
                </c:pt>
                <c:pt idx="7">
                  <c:v>40087.530721452553</c:v>
                </c:pt>
                <c:pt idx="8">
                  <c:v>-117013.91008122312</c:v>
                </c:pt>
                <c:pt idx="9">
                  <c:v>-51876.350883898791</c:v>
                </c:pt>
                <c:pt idx="10">
                  <c:v>-21025.791686574463</c:v>
                </c:pt>
                <c:pt idx="11">
                  <c:v>-18704.232489249902</c:v>
                </c:pt>
                <c:pt idx="12">
                  <c:v>-26232.673291925341</c:v>
                </c:pt>
                <c:pt idx="13">
                  <c:v>-34871.114094601013</c:v>
                </c:pt>
                <c:pt idx="14">
                  <c:v>-26707.554897276685</c:v>
                </c:pt>
                <c:pt idx="15">
                  <c:v>-24955.995699952357</c:v>
                </c:pt>
                <c:pt idx="16">
                  <c:v>-23306.436502627796</c:v>
                </c:pt>
                <c:pt idx="17">
                  <c:v>-27051.877305303467</c:v>
                </c:pt>
                <c:pt idx="18">
                  <c:v>-26008.318107978906</c:v>
                </c:pt>
                <c:pt idx="19">
                  <c:v>-48857.758910654578</c:v>
                </c:pt>
                <c:pt idx="20">
                  <c:v>-52531.19971333025</c:v>
                </c:pt>
                <c:pt idx="21">
                  <c:v>-43943.640516005689</c:v>
                </c:pt>
                <c:pt idx="22">
                  <c:v>-55638.081318681361</c:v>
                </c:pt>
                <c:pt idx="23">
                  <c:v>-59134.5221213568</c:v>
                </c:pt>
                <c:pt idx="24">
                  <c:v>-61395.962924032472</c:v>
                </c:pt>
                <c:pt idx="25">
                  <c:v>-65450.403726708144</c:v>
                </c:pt>
                <c:pt idx="26">
                  <c:v>-58377.844529383816</c:v>
                </c:pt>
                <c:pt idx="27">
                  <c:v>-45291.285332059255</c:v>
                </c:pt>
                <c:pt idx="28">
                  <c:v>-47728.726134734694</c:v>
                </c:pt>
                <c:pt idx="29">
                  <c:v>-57630.166937410366</c:v>
                </c:pt>
                <c:pt idx="30">
                  <c:v>-39989.607740086038</c:v>
                </c:pt>
                <c:pt idx="31">
                  <c:v>-32297.04854276171</c:v>
                </c:pt>
                <c:pt idx="32">
                  <c:v>-31209.489345437149</c:v>
                </c:pt>
                <c:pt idx="33">
                  <c:v>-49250.93014811282</c:v>
                </c:pt>
                <c:pt idx="34">
                  <c:v>-50562.37095078826</c:v>
                </c:pt>
                <c:pt idx="35">
                  <c:v>-47287.811753463931</c:v>
                </c:pt>
                <c:pt idx="36">
                  <c:v>-48937.252556139603</c:v>
                </c:pt>
                <c:pt idx="37">
                  <c:v>-38921.693358815042</c:v>
                </c:pt>
                <c:pt idx="38">
                  <c:v>-49656.134161490714</c:v>
                </c:pt>
                <c:pt idx="39">
                  <c:v>-55963.574964166153</c:v>
                </c:pt>
                <c:pt idx="40">
                  <c:v>-55999.015766841825</c:v>
                </c:pt>
                <c:pt idx="41">
                  <c:v>-43106.456569517497</c:v>
                </c:pt>
                <c:pt idx="42">
                  <c:v>-56223.897372193169</c:v>
                </c:pt>
                <c:pt idx="43">
                  <c:v>-64792.338174868608</c:v>
                </c:pt>
                <c:pt idx="44">
                  <c:v>-64480.778977544047</c:v>
                </c:pt>
                <c:pt idx="45">
                  <c:v>-71238.219780219719</c:v>
                </c:pt>
                <c:pt idx="46">
                  <c:v>-85910.660582895391</c:v>
                </c:pt>
                <c:pt idx="47">
                  <c:v>-105030.10138557106</c:v>
                </c:pt>
                <c:pt idx="48">
                  <c:v>-100111.5421882465</c:v>
                </c:pt>
                <c:pt idx="49">
                  <c:v>-107521.98299092217</c:v>
                </c:pt>
                <c:pt idx="50">
                  <c:v>-112228.42379359773</c:v>
                </c:pt>
                <c:pt idx="51">
                  <c:v>-109665.86459627328</c:v>
                </c:pt>
                <c:pt idx="52">
                  <c:v>-121293.30539894884</c:v>
                </c:pt>
                <c:pt idx="53">
                  <c:v>-116026.7462016244</c:v>
                </c:pt>
                <c:pt idx="54">
                  <c:v>-85497.187004300067</c:v>
                </c:pt>
                <c:pt idx="55">
                  <c:v>12421.372193024377</c:v>
                </c:pt>
                <c:pt idx="56">
                  <c:v>33309.931390348822</c:v>
                </c:pt>
                <c:pt idx="57">
                  <c:v>38344.49058767315</c:v>
                </c:pt>
                <c:pt idx="58">
                  <c:v>54954.049784997595</c:v>
                </c:pt>
                <c:pt idx="59">
                  <c:v>51001.608982322039</c:v>
                </c:pt>
                <c:pt idx="60">
                  <c:v>52833.168179646484</c:v>
                </c:pt>
                <c:pt idx="61">
                  <c:v>52654.727376970928</c:v>
                </c:pt>
                <c:pt idx="62">
                  <c:v>48758.286574295256</c:v>
                </c:pt>
                <c:pt idx="63">
                  <c:v>57598.845771619701</c:v>
                </c:pt>
                <c:pt idx="64">
                  <c:v>61320.404968944145</c:v>
                </c:pt>
                <c:pt idx="65">
                  <c:v>66115.964166268473</c:v>
                </c:pt>
                <c:pt idx="66">
                  <c:v>48929.523363592918</c:v>
                </c:pt>
                <c:pt idx="67">
                  <c:v>54860.082560917363</c:v>
                </c:pt>
                <c:pt idx="68">
                  <c:v>46092.641758241807</c:v>
                </c:pt>
                <c:pt idx="69">
                  <c:v>37075.200955566252</c:v>
                </c:pt>
                <c:pt idx="70">
                  <c:v>38515.76015289058</c:v>
                </c:pt>
                <c:pt idx="71">
                  <c:v>24845.319350215024</c:v>
                </c:pt>
                <c:pt idx="72">
                  <c:v>20690.878547539469</c:v>
                </c:pt>
                <c:pt idx="73">
                  <c:v>20354.437744863797</c:v>
                </c:pt>
                <c:pt idx="74">
                  <c:v>13920.996942188242</c:v>
                </c:pt>
                <c:pt idx="75">
                  <c:v>19940.556139512686</c:v>
                </c:pt>
                <c:pt idx="76">
                  <c:v>6095.1153368371306</c:v>
                </c:pt>
                <c:pt idx="77">
                  <c:v>8324.6745341615751</c:v>
                </c:pt>
                <c:pt idx="78">
                  <c:v>10484.233731485903</c:v>
                </c:pt>
                <c:pt idx="79">
                  <c:v>16417.792928810348</c:v>
                </c:pt>
                <c:pt idx="80">
                  <c:v>15618.352126134792</c:v>
                </c:pt>
                <c:pt idx="81">
                  <c:v>16908.91132345912</c:v>
                </c:pt>
                <c:pt idx="82">
                  <c:v>39881.470520783565</c:v>
                </c:pt>
                <c:pt idx="83">
                  <c:v>21168.02971810801</c:v>
                </c:pt>
                <c:pt idx="84">
                  <c:v>36715.588915432454</c:v>
                </c:pt>
                <c:pt idx="85">
                  <c:v>37345.148112756899</c:v>
                </c:pt>
                <c:pt idx="86">
                  <c:v>42815.707310081227</c:v>
                </c:pt>
                <c:pt idx="87">
                  <c:v>46141.266507405671</c:v>
                </c:pt>
                <c:pt idx="88">
                  <c:v>48690.825704730116</c:v>
                </c:pt>
                <c:pt idx="89">
                  <c:v>57839.384902054444</c:v>
                </c:pt>
                <c:pt idx="90">
                  <c:v>49973.944099378888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CAB-E347-A0E0-607F659A7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820591"/>
        <c:axId val="665822239"/>
      </c:scatterChart>
      <c:valAx>
        <c:axId val="6658205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 (quarter)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65822239"/>
        <c:crosses val="autoZero"/>
        <c:crossBetween val="midCat"/>
      </c:valAx>
      <c:valAx>
        <c:axId val="665822239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65820591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 (quarter)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'ecommerce and retail sales'!$U$9:$U$99</c:f>
              <c:numCache>
                <c:formatCode>General</c:formatCode>
                <c:ptCount val="91"/>
                <c:pt idx="0">
                  <c:v>91</c:v>
                </c:pt>
                <c:pt idx="1">
                  <c:v>90</c:v>
                </c:pt>
                <c:pt idx="2">
                  <c:v>89</c:v>
                </c:pt>
                <c:pt idx="3">
                  <c:v>88</c:v>
                </c:pt>
                <c:pt idx="4">
                  <c:v>87</c:v>
                </c:pt>
                <c:pt idx="5">
                  <c:v>86</c:v>
                </c:pt>
                <c:pt idx="6">
                  <c:v>85</c:v>
                </c:pt>
                <c:pt idx="7">
                  <c:v>84</c:v>
                </c:pt>
                <c:pt idx="8">
                  <c:v>83</c:v>
                </c:pt>
                <c:pt idx="9">
                  <c:v>82</c:v>
                </c:pt>
                <c:pt idx="10">
                  <c:v>81</c:v>
                </c:pt>
                <c:pt idx="11">
                  <c:v>80</c:v>
                </c:pt>
                <c:pt idx="12">
                  <c:v>79</c:v>
                </c:pt>
                <c:pt idx="13">
                  <c:v>78</c:v>
                </c:pt>
                <c:pt idx="14">
                  <c:v>77</c:v>
                </c:pt>
                <c:pt idx="15">
                  <c:v>76</c:v>
                </c:pt>
                <c:pt idx="16">
                  <c:v>75</c:v>
                </c:pt>
                <c:pt idx="17">
                  <c:v>74</c:v>
                </c:pt>
                <c:pt idx="18">
                  <c:v>73</c:v>
                </c:pt>
                <c:pt idx="19">
                  <c:v>72</c:v>
                </c:pt>
                <c:pt idx="20">
                  <c:v>71</c:v>
                </c:pt>
                <c:pt idx="21">
                  <c:v>70</c:v>
                </c:pt>
                <c:pt idx="22">
                  <c:v>69</c:v>
                </c:pt>
                <c:pt idx="23">
                  <c:v>68</c:v>
                </c:pt>
                <c:pt idx="24">
                  <c:v>67</c:v>
                </c:pt>
                <c:pt idx="25">
                  <c:v>66</c:v>
                </c:pt>
                <c:pt idx="26">
                  <c:v>65</c:v>
                </c:pt>
                <c:pt idx="27">
                  <c:v>64</c:v>
                </c:pt>
                <c:pt idx="28">
                  <c:v>63</c:v>
                </c:pt>
                <c:pt idx="29">
                  <c:v>62</c:v>
                </c:pt>
                <c:pt idx="30">
                  <c:v>61</c:v>
                </c:pt>
                <c:pt idx="31">
                  <c:v>60</c:v>
                </c:pt>
                <c:pt idx="32">
                  <c:v>59</c:v>
                </c:pt>
                <c:pt idx="33">
                  <c:v>58</c:v>
                </c:pt>
                <c:pt idx="34">
                  <c:v>57</c:v>
                </c:pt>
                <c:pt idx="35">
                  <c:v>56</c:v>
                </c:pt>
                <c:pt idx="36">
                  <c:v>55</c:v>
                </c:pt>
                <c:pt idx="37">
                  <c:v>54</c:v>
                </c:pt>
                <c:pt idx="38">
                  <c:v>53</c:v>
                </c:pt>
                <c:pt idx="39">
                  <c:v>52</c:v>
                </c:pt>
                <c:pt idx="40">
                  <c:v>51</c:v>
                </c:pt>
                <c:pt idx="41">
                  <c:v>50</c:v>
                </c:pt>
                <c:pt idx="42">
                  <c:v>49</c:v>
                </c:pt>
                <c:pt idx="43">
                  <c:v>48</c:v>
                </c:pt>
                <c:pt idx="44">
                  <c:v>47</c:v>
                </c:pt>
                <c:pt idx="45">
                  <c:v>46</c:v>
                </c:pt>
                <c:pt idx="46">
                  <c:v>45</c:v>
                </c:pt>
                <c:pt idx="47">
                  <c:v>44</c:v>
                </c:pt>
                <c:pt idx="48">
                  <c:v>43</c:v>
                </c:pt>
                <c:pt idx="49">
                  <c:v>42</c:v>
                </c:pt>
                <c:pt idx="50">
                  <c:v>41</c:v>
                </c:pt>
                <c:pt idx="51">
                  <c:v>40</c:v>
                </c:pt>
                <c:pt idx="52">
                  <c:v>39</c:v>
                </c:pt>
                <c:pt idx="53">
                  <c:v>38</c:v>
                </c:pt>
                <c:pt idx="54">
                  <c:v>37</c:v>
                </c:pt>
                <c:pt idx="55">
                  <c:v>36</c:v>
                </c:pt>
                <c:pt idx="56">
                  <c:v>35</c:v>
                </c:pt>
                <c:pt idx="57">
                  <c:v>34</c:v>
                </c:pt>
                <c:pt idx="58">
                  <c:v>33</c:v>
                </c:pt>
                <c:pt idx="59">
                  <c:v>32</c:v>
                </c:pt>
                <c:pt idx="60">
                  <c:v>31</c:v>
                </c:pt>
                <c:pt idx="61">
                  <c:v>30</c:v>
                </c:pt>
                <c:pt idx="62">
                  <c:v>29</c:v>
                </c:pt>
                <c:pt idx="63">
                  <c:v>28</c:v>
                </c:pt>
                <c:pt idx="64">
                  <c:v>27</c:v>
                </c:pt>
                <c:pt idx="65">
                  <c:v>26</c:v>
                </c:pt>
                <c:pt idx="66">
                  <c:v>25</c:v>
                </c:pt>
                <c:pt idx="67">
                  <c:v>24</c:v>
                </c:pt>
                <c:pt idx="68">
                  <c:v>23</c:v>
                </c:pt>
                <c:pt idx="69">
                  <c:v>22</c:v>
                </c:pt>
                <c:pt idx="70">
                  <c:v>21</c:v>
                </c:pt>
                <c:pt idx="71">
                  <c:v>20</c:v>
                </c:pt>
                <c:pt idx="72">
                  <c:v>19</c:v>
                </c:pt>
                <c:pt idx="73">
                  <c:v>18</c:v>
                </c:pt>
                <c:pt idx="74">
                  <c:v>17</c:v>
                </c:pt>
                <c:pt idx="75">
                  <c:v>16</c:v>
                </c:pt>
                <c:pt idx="76">
                  <c:v>15</c:v>
                </c:pt>
                <c:pt idx="77">
                  <c:v>14</c:v>
                </c:pt>
                <c:pt idx="78">
                  <c:v>13</c:v>
                </c:pt>
                <c:pt idx="79">
                  <c:v>12</c:v>
                </c:pt>
                <c:pt idx="80">
                  <c:v>11</c:v>
                </c:pt>
                <c:pt idx="81">
                  <c:v>10</c:v>
                </c:pt>
                <c:pt idx="82">
                  <c:v>9</c:v>
                </c:pt>
                <c:pt idx="83">
                  <c:v>8</c:v>
                </c:pt>
                <c:pt idx="84">
                  <c:v>7</c:v>
                </c:pt>
                <c:pt idx="85">
                  <c:v>6</c:v>
                </c:pt>
                <c:pt idx="86">
                  <c:v>5</c:v>
                </c:pt>
                <c:pt idx="87">
                  <c:v>4</c:v>
                </c:pt>
                <c:pt idx="88">
                  <c:v>3</c:v>
                </c:pt>
                <c:pt idx="89">
                  <c:v>2</c:v>
                </c:pt>
                <c:pt idx="90">
                  <c:v>1</c:v>
                </c:pt>
              </c:numCache>
            </c:numRef>
          </c:xVal>
          <c:yVal>
            <c:numRef>
              <c:f>'regress ecom_dpnd_t(qrt)'!$C$25:$C$115</c:f>
              <c:numCache>
                <c:formatCode>General</c:formatCode>
                <c:ptCount val="91"/>
                <c:pt idx="0">
                  <c:v>82248.321070234175</c:v>
                </c:pt>
                <c:pt idx="1">
                  <c:v>77680.954228380375</c:v>
                </c:pt>
                <c:pt idx="2">
                  <c:v>73692.587386526575</c:v>
                </c:pt>
                <c:pt idx="3">
                  <c:v>72208.220544672775</c:v>
                </c:pt>
                <c:pt idx="4">
                  <c:v>75042.853702818975</c:v>
                </c:pt>
                <c:pt idx="5">
                  <c:v>70863.486860965175</c:v>
                </c:pt>
                <c:pt idx="6">
                  <c:v>60136.120019111375</c:v>
                </c:pt>
                <c:pt idx="7">
                  <c:v>60284.753177257575</c:v>
                </c:pt>
                <c:pt idx="8">
                  <c:v>54302.386335403775</c:v>
                </c:pt>
                <c:pt idx="9">
                  <c:v>5443.0194935499749</c:v>
                </c:pt>
                <c:pt idx="10">
                  <c:v>91.652651696174871</c:v>
                </c:pt>
                <c:pt idx="11">
                  <c:v>-3625.7141901576251</c:v>
                </c:pt>
                <c:pt idx="12">
                  <c:v>-9335.0810320114251</c:v>
                </c:pt>
                <c:pt idx="13">
                  <c:v>-12081.447873865225</c:v>
                </c:pt>
                <c:pt idx="14">
                  <c:v>-11283.814715719025</c:v>
                </c:pt>
                <c:pt idx="15">
                  <c:v>-12438.181557572825</c:v>
                </c:pt>
                <c:pt idx="16">
                  <c:v>-13111.548399426625</c:v>
                </c:pt>
                <c:pt idx="17">
                  <c:v>-14268.915241280425</c:v>
                </c:pt>
                <c:pt idx="18">
                  <c:v>-15918.282083134225</c:v>
                </c:pt>
                <c:pt idx="19">
                  <c:v>-19639.648924988025</c:v>
                </c:pt>
                <c:pt idx="20">
                  <c:v>-20474.015766841825</c:v>
                </c:pt>
                <c:pt idx="21">
                  <c:v>-22407.382608695625</c:v>
                </c:pt>
                <c:pt idx="22">
                  <c:v>-24169.749450549425</c:v>
                </c:pt>
                <c:pt idx="23">
                  <c:v>-25153.116292403225</c:v>
                </c:pt>
                <c:pt idx="24">
                  <c:v>-25654.483134257025</c:v>
                </c:pt>
                <c:pt idx="25">
                  <c:v>-26358.849976110825</c:v>
                </c:pt>
                <c:pt idx="26">
                  <c:v>-26970.216817964625</c:v>
                </c:pt>
                <c:pt idx="27">
                  <c:v>-27385.583659818425</c:v>
                </c:pt>
                <c:pt idx="28">
                  <c:v>-27872.950501672225</c:v>
                </c:pt>
                <c:pt idx="29">
                  <c:v>-28212.317343526025</c:v>
                </c:pt>
                <c:pt idx="30">
                  <c:v>-28561.684185379825</c:v>
                </c:pt>
                <c:pt idx="31">
                  <c:v>-28183.051027233625</c:v>
                </c:pt>
                <c:pt idx="32">
                  <c:v>-28306.417869087425</c:v>
                </c:pt>
                <c:pt idx="33">
                  <c:v>-29038.784710941225</c:v>
                </c:pt>
                <c:pt idx="34">
                  <c:v>-28711.151552795025</c:v>
                </c:pt>
                <c:pt idx="35">
                  <c:v>-28845.518394648825</c:v>
                </c:pt>
                <c:pt idx="36">
                  <c:v>-28464.885236502625</c:v>
                </c:pt>
                <c:pt idx="37">
                  <c:v>-27934.252078356425</c:v>
                </c:pt>
                <c:pt idx="38">
                  <c:v>-27068.618920210225</c:v>
                </c:pt>
                <c:pt idx="39">
                  <c:v>-27071.985762064025</c:v>
                </c:pt>
                <c:pt idx="40">
                  <c:v>-26776.352603917825</c:v>
                </c:pt>
                <c:pt idx="41">
                  <c:v>-25761.719445771625</c:v>
                </c:pt>
                <c:pt idx="42">
                  <c:v>-25569.086287625425</c:v>
                </c:pt>
                <c:pt idx="43">
                  <c:v>-26287.453129479225</c:v>
                </c:pt>
                <c:pt idx="44">
                  <c:v>-25338.81997133301</c:v>
                </c:pt>
                <c:pt idx="45">
                  <c:v>-24870.18681318681</c:v>
                </c:pt>
                <c:pt idx="46">
                  <c:v>-24543.55365504061</c:v>
                </c:pt>
                <c:pt idx="47">
                  <c:v>-23858.92049689441</c:v>
                </c:pt>
                <c:pt idx="48">
                  <c:v>-23735.28733874821</c:v>
                </c:pt>
                <c:pt idx="49">
                  <c:v>-23460.65418060201</c:v>
                </c:pt>
                <c:pt idx="50">
                  <c:v>-22336.02102245581</c:v>
                </c:pt>
                <c:pt idx="51">
                  <c:v>-20761.38786430961</c:v>
                </c:pt>
                <c:pt idx="52">
                  <c:v>-20590.75470616341</c:v>
                </c:pt>
                <c:pt idx="53">
                  <c:v>-19451.12154801721</c:v>
                </c:pt>
                <c:pt idx="54">
                  <c:v>-18235.48838987101</c:v>
                </c:pt>
                <c:pt idx="55">
                  <c:v>-12707.85523172481</c:v>
                </c:pt>
                <c:pt idx="56">
                  <c:v>-10194.22207357861</c:v>
                </c:pt>
                <c:pt idx="57">
                  <c:v>-8399.5889154324104</c:v>
                </c:pt>
                <c:pt idx="58">
                  <c:v>-6335.9557572862104</c:v>
                </c:pt>
                <c:pt idx="59">
                  <c:v>-4987.3225991400104</c:v>
                </c:pt>
                <c:pt idx="60">
                  <c:v>-4012.6894409938104</c:v>
                </c:pt>
                <c:pt idx="61">
                  <c:v>-3517.0562828476104</c:v>
                </c:pt>
                <c:pt idx="62">
                  <c:v>-2815.4231247014104</c:v>
                </c:pt>
                <c:pt idx="63">
                  <c:v>-1819.7899665552104</c:v>
                </c:pt>
                <c:pt idx="64">
                  <c:v>-1003.1568084090104</c:v>
                </c:pt>
                <c:pt idx="65">
                  <c:v>338.47634973718959</c:v>
                </c:pt>
                <c:pt idx="66">
                  <c:v>577.1095078833896</c:v>
                </c:pt>
                <c:pt idx="67">
                  <c:v>2157.7426660295896</c:v>
                </c:pt>
                <c:pt idx="68">
                  <c:v>3029.3758241757969</c:v>
                </c:pt>
                <c:pt idx="69">
                  <c:v>3889.0089823219969</c:v>
                </c:pt>
                <c:pt idx="70">
                  <c:v>5010.6421404681969</c:v>
                </c:pt>
                <c:pt idx="71">
                  <c:v>6177.2752986143969</c:v>
                </c:pt>
                <c:pt idx="72">
                  <c:v>7481.9084567605969</c:v>
                </c:pt>
                <c:pt idx="73">
                  <c:v>8951.5416149067969</c:v>
                </c:pt>
                <c:pt idx="74">
                  <c:v>10134.174773052997</c:v>
                </c:pt>
                <c:pt idx="75">
                  <c:v>11670.807931199197</c:v>
                </c:pt>
                <c:pt idx="76">
                  <c:v>12902.441089345397</c:v>
                </c:pt>
                <c:pt idx="77">
                  <c:v>14159.074247491597</c:v>
                </c:pt>
                <c:pt idx="78">
                  <c:v>15943.707405637797</c:v>
                </c:pt>
                <c:pt idx="79">
                  <c:v>17547.340563783997</c:v>
                </c:pt>
                <c:pt idx="80">
                  <c:v>19037.973721930201</c:v>
                </c:pt>
                <c:pt idx="81">
                  <c:v>20491.606880076401</c:v>
                </c:pt>
                <c:pt idx="82">
                  <c:v>22193.240038222601</c:v>
                </c:pt>
                <c:pt idx="83">
                  <c:v>23505.873196368801</c:v>
                </c:pt>
                <c:pt idx="84">
                  <c:v>25798.506354515001</c:v>
                </c:pt>
                <c:pt idx="85">
                  <c:v>27889.139512661201</c:v>
                </c:pt>
                <c:pt idx="86">
                  <c:v>29885.772670807404</c:v>
                </c:pt>
                <c:pt idx="87">
                  <c:v>31756.405828953604</c:v>
                </c:pt>
                <c:pt idx="88">
                  <c:v>33094.038987099804</c:v>
                </c:pt>
                <c:pt idx="89">
                  <c:v>34611.672145246004</c:v>
                </c:pt>
                <c:pt idx="90">
                  <c:v>35688.305303392204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A22-7E4B-A920-DFB3B1CE8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6404767"/>
        <c:axId val="1256844767"/>
      </c:scatterChart>
      <c:valAx>
        <c:axId val="125640476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 (quarter)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56844767"/>
        <c:crosses val="autoZero"/>
        <c:crossBetween val="midCat"/>
      </c:valAx>
      <c:valAx>
        <c:axId val="1256844767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56404767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Total Retail sales ($millions)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'ecommerce and retail sales'!$V$9:$V$99</c:f>
              <c:numCache>
                <c:formatCode>0.00</c:formatCode>
                <c:ptCount val="91"/>
                <c:pt idx="0">
                  <c:v>1778625</c:v>
                </c:pt>
                <c:pt idx="1">
                  <c:v>1745338</c:v>
                </c:pt>
                <c:pt idx="2">
                  <c:v>1684796</c:v>
                </c:pt>
                <c:pt idx="3">
                  <c:v>1641669</c:v>
                </c:pt>
                <c:pt idx="4">
                  <c:v>1659350</c:v>
                </c:pt>
                <c:pt idx="5">
                  <c:v>1575288</c:v>
                </c:pt>
                <c:pt idx="6">
                  <c:v>1466535</c:v>
                </c:pt>
                <c:pt idx="7">
                  <c:v>1456260</c:v>
                </c:pt>
                <c:pt idx="8">
                  <c:v>1290212</c:v>
                </c:pt>
                <c:pt idx="9">
                  <c:v>1346403</c:v>
                </c:pt>
                <c:pt idx="10">
                  <c:v>1368307</c:v>
                </c:pt>
                <c:pt idx="11">
                  <c:v>1361682</c:v>
                </c:pt>
                <c:pt idx="12">
                  <c:v>1345207</c:v>
                </c:pt>
                <c:pt idx="13">
                  <c:v>1327622</c:v>
                </c:pt>
                <c:pt idx="14">
                  <c:v>1326839</c:v>
                </c:pt>
                <c:pt idx="15">
                  <c:v>1319644</c:v>
                </c:pt>
                <c:pt idx="16">
                  <c:v>1312347</c:v>
                </c:pt>
                <c:pt idx="17">
                  <c:v>1299655</c:v>
                </c:pt>
                <c:pt idx="18">
                  <c:v>1291752</c:v>
                </c:pt>
                <c:pt idx="19">
                  <c:v>1259956</c:v>
                </c:pt>
                <c:pt idx="20">
                  <c:v>1247336</c:v>
                </c:pt>
                <c:pt idx="21">
                  <c:v>1246977</c:v>
                </c:pt>
                <c:pt idx="22">
                  <c:v>1226336</c:v>
                </c:pt>
                <c:pt idx="23">
                  <c:v>1213893</c:v>
                </c:pt>
                <c:pt idx="24">
                  <c:v>1202685</c:v>
                </c:pt>
                <c:pt idx="25">
                  <c:v>1189684</c:v>
                </c:pt>
                <c:pt idx="26">
                  <c:v>1187810</c:v>
                </c:pt>
                <c:pt idx="27">
                  <c:v>1191950</c:v>
                </c:pt>
                <c:pt idx="28">
                  <c:v>1180566</c:v>
                </c:pt>
                <c:pt idx="29">
                  <c:v>1161718</c:v>
                </c:pt>
                <c:pt idx="30">
                  <c:v>1170412</c:v>
                </c:pt>
                <c:pt idx="31">
                  <c:v>1169158</c:v>
                </c:pt>
                <c:pt idx="32">
                  <c:v>1161299</c:v>
                </c:pt>
                <c:pt idx="33">
                  <c:v>1134311</c:v>
                </c:pt>
                <c:pt idx="34">
                  <c:v>1124053</c:v>
                </c:pt>
                <c:pt idx="35">
                  <c:v>1118381</c:v>
                </c:pt>
                <c:pt idx="36">
                  <c:v>1107785</c:v>
                </c:pt>
                <c:pt idx="37">
                  <c:v>1108854</c:v>
                </c:pt>
                <c:pt idx="38">
                  <c:v>1089173</c:v>
                </c:pt>
                <c:pt idx="39">
                  <c:v>1073919</c:v>
                </c:pt>
                <c:pt idx="40">
                  <c:v>1064937</c:v>
                </c:pt>
                <c:pt idx="41">
                  <c:v>1068883</c:v>
                </c:pt>
                <c:pt idx="42">
                  <c:v>1046819</c:v>
                </c:pt>
                <c:pt idx="43">
                  <c:v>1029304</c:v>
                </c:pt>
                <c:pt idx="44">
                  <c:v>1020669</c:v>
                </c:pt>
                <c:pt idx="45">
                  <c:v>1004965</c:v>
                </c:pt>
                <c:pt idx="46">
                  <c:v>981346</c:v>
                </c:pt>
                <c:pt idx="47">
                  <c:v>953280</c:v>
                </c:pt>
                <c:pt idx="48">
                  <c:v>949252</c:v>
                </c:pt>
                <c:pt idx="49">
                  <c:v>932895</c:v>
                </c:pt>
                <c:pt idx="50">
                  <c:v>919242</c:v>
                </c:pt>
                <c:pt idx="51">
                  <c:v>912858</c:v>
                </c:pt>
                <c:pt idx="52">
                  <c:v>892284</c:v>
                </c:pt>
                <c:pt idx="53">
                  <c:v>888604</c:v>
                </c:pt>
                <c:pt idx="54">
                  <c:v>910187</c:v>
                </c:pt>
                <c:pt idx="55">
                  <c:v>999159</c:v>
                </c:pt>
                <c:pt idx="56">
                  <c:v>1011101</c:v>
                </c:pt>
                <c:pt idx="57">
                  <c:v>1007189</c:v>
                </c:pt>
                <c:pt idx="58">
                  <c:v>1014852</c:v>
                </c:pt>
                <c:pt idx="59">
                  <c:v>1001953</c:v>
                </c:pt>
                <c:pt idx="60">
                  <c:v>994838</c:v>
                </c:pt>
                <c:pt idx="61">
                  <c:v>985713</c:v>
                </c:pt>
                <c:pt idx="62">
                  <c:v>972870</c:v>
                </c:pt>
                <c:pt idx="63">
                  <c:v>972764</c:v>
                </c:pt>
                <c:pt idx="64">
                  <c:v>967539</c:v>
                </c:pt>
                <c:pt idx="65">
                  <c:v>963388</c:v>
                </c:pt>
                <c:pt idx="66">
                  <c:v>937255</c:v>
                </c:pt>
                <c:pt idx="67">
                  <c:v>934239</c:v>
                </c:pt>
                <c:pt idx="68">
                  <c:v>916525</c:v>
                </c:pt>
                <c:pt idx="69">
                  <c:v>898561</c:v>
                </c:pt>
                <c:pt idx="70">
                  <c:v>891055</c:v>
                </c:pt>
                <c:pt idx="71">
                  <c:v>868438</c:v>
                </c:pt>
                <c:pt idx="72">
                  <c:v>855337</c:v>
                </c:pt>
                <c:pt idx="73">
                  <c:v>846054</c:v>
                </c:pt>
                <c:pt idx="74">
                  <c:v>830674</c:v>
                </c:pt>
                <c:pt idx="75">
                  <c:v>827747</c:v>
                </c:pt>
                <c:pt idx="76">
                  <c:v>804955</c:v>
                </c:pt>
                <c:pt idx="77">
                  <c:v>798238</c:v>
                </c:pt>
                <c:pt idx="78">
                  <c:v>791451</c:v>
                </c:pt>
                <c:pt idx="79">
                  <c:v>788438</c:v>
                </c:pt>
                <c:pt idx="80">
                  <c:v>778692</c:v>
                </c:pt>
                <c:pt idx="81">
                  <c:v>771036</c:v>
                </c:pt>
                <c:pt idx="82">
                  <c:v>785062</c:v>
                </c:pt>
                <c:pt idx="83">
                  <c:v>757402</c:v>
                </c:pt>
                <c:pt idx="84">
                  <c:v>764003</c:v>
                </c:pt>
                <c:pt idx="85">
                  <c:v>755686</c:v>
                </c:pt>
                <c:pt idx="86">
                  <c:v>752210</c:v>
                </c:pt>
                <c:pt idx="87">
                  <c:v>746589</c:v>
                </c:pt>
                <c:pt idx="88">
                  <c:v>740192</c:v>
                </c:pt>
                <c:pt idx="89">
                  <c:v>740394</c:v>
                </c:pt>
                <c:pt idx="90">
                  <c:v>723582</c:v>
                </c:pt>
              </c:numCache>
            </c:numRef>
          </c:xVal>
          <c:yVal>
            <c:numRef>
              <c:f>TotEComm_Dpnd_Tot_Ret!$C$25:$C$115</c:f>
              <c:numCache>
                <c:formatCode>General</c:formatCode>
                <c:ptCount val="91"/>
                <c:pt idx="0">
                  <c:v>2345.7324856690248</c:v>
                </c:pt>
                <c:pt idx="1">
                  <c:v>4160.1382937758463</c:v>
                </c:pt>
                <c:pt idx="2">
                  <c:v>13655.225698300288</c:v>
                </c:pt>
                <c:pt idx="3">
                  <c:v>21116.58479603281</c:v>
                </c:pt>
                <c:pt idx="4">
                  <c:v>17052.546369826305</c:v>
                </c:pt>
                <c:pt idx="5">
                  <c:v>32485.107491017028</c:v>
                </c:pt>
                <c:pt idx="6">
                  <c:v>47803.263192913961</c:v>
                </c:pt>
                <c:pt idx="7">
                  <c:v>48337.561978574959</c:v>
                </c:pt>
                <c:pt idx="8">
                  <c:v>83329.752612291544</c:v>
                </c:pt>
                <c:pt idx="9">
                  <c:v>17537.38073247869</c:v>
                </c:pt>
                <c:pt idx="10">
                  <c:v>4186.9790194744128</c:v>
                </c:pt>
                <c:pt idx="11">
                  <c:v>-95.782104126119521</c:v>
                </c:pt>
                <c:pt idx="12">
                  <c:v>-3803.9842945139972</c:v>
                </c:pt>
                <c:pt idx="13">
                  <c:v>-4259.9600467428099</c:v>
                </c:pt>
                <c:pt idx="14">
                  <c:v>-5549.9381538793095</c:v>
                </c:pt>
                <c:pt idx="15">
                  <c:v>-7121.1775930198492</c:v>
                </c:pt>
                <c:pt idx="16">
                  <c:v>-8184.839467572805</c:v>
                </c:pt>
                <c:pt idx="17">
                  <c:v>-8326.7566269295639</c:v>
                </c:pt>
                <c:pt idx="18">
                  <c:v>-10208.516500109225</c:v>
                </c:pt>
                <c:pt idx="19">
                  <c:v>-7936.6121508267825</c:v>
                </c:pt>
                <c:pt idx="20">
                  <c:v>-7774.28994401003</c:v>
                </c:pt>
                <c:pt idx="21">
                  <c:v>-11905.747339236084</c:v>
                </c:pt>
                <c:pt idx="22">
                  <c:v>-10581.438411272247</c:v>
                </c:pt>
                <c:pt idx="23">
                  <c:v>-10614.2360959457</c:v>
                </c:pt>
                <c:pt idx="24">
                  <c:v>-10486.830763615959</c:v>
                </c:pt>
                <c:pt idx="25">
                  <c:v>-10095.233536133834</c:v>
                </c:pt>
                <c:pt idx="26">
                  <c:v>-12509.935927926679</c:v>
                </c:pt>
                <c:pt idx="27">
                  <c:v>-16295.672372952104</c:v>
                </c:pt>
                <c:pt idx="28">
                  <c:v>-16108.407713490829</c:v>
                </c:pt>
                <c:pt idx="29">
                  <c:v>-13828.29068067926</c:v>
                </c:pt>
                <c:pt idx="30">
                  <c:v>-18734.637215232709</c:v>
                </c:pt>
                <c:pt idx="31">
                  <c:v>-20320.889509420667</c:v>
                </c:pt>
                <c:pt idx="32">
                  <c:v>-20688.11421438324</c:v>
                </c:pt>
                <c:pt idx="33">
                  <c:v>-16680.003301739052</c:v>
                </c:pt>
                <c:pt idx="34">
                  <c:v>-15971.134110175946</c:v>
                </c:pt>
                <c:pt idx="35">
                  <c:v>-16919.213067619363</c:v>
                </c:pt>
                <c:pt idx="36">
                  <c:v>-16069.273122815066</c:v>
                </c:pt>
                <c:pt idx="37">
                  <c:v>-18108.816422267293</c:v>
                </c:pt>
                <c:pt idx="38">
                  <c:v>-14406.649278657162</c:v>
                </c:pt>
                <c:pt idx="39">
                  <c:v>-12727.000551019912</c:v>
                </c:pt>
                <c:pt idx="40">
                  <c:v>-12382.611481160333</c:v>
                </c:pt>
                <c:pt idx="41">
                  <c:v>-14687.798440597602</c:v>
                </c:pt>
                <c:pt idx="42">
                  <c:v>-11037.706430201069</c:v>
                </c:pt>
                <c:pt idx="43">
                  <c:v>-9483.9216875390266</c:v>
                </c:pt>
                <c:pt idx="44">
                  <c:v>-8576.9484501489787</c:v>
                </c:pt>
                <c:pt idx="45">
                  <c:v>-6308.0457610959129</c:v>
                </c:pt>
                <c:pt idx="46">
                  <c:v>-2118.7761729180929</c:v>
                </c:pt>
                <c:pt idx="47">
                  <c:v>3587.2231184066331</c:v>
                </c:pt>
                <c:pt idx="48">
                  <c:v>2468.7763552574906</c:v>
                </c:pt>
                <c:pt idx="49">
                  <c:v>4713.8275705428387</c:v>
                </c:pt>
                <c:pt idx="50">
                  <c:v>7104.3127598985157</c:v>
                </c:pt>
                <c:pt idx="51">
                  <c:v>8050.7556258508121</c:v>
                </c:pt>
                <c:pt idx="52">
                  <c:v>11290.606741781667</c:v>
                </c:pt>
                <c:pt idx="53">
                  <c:v>11097.483581804292</c:v>
                </c:pt>
                <c:pt idx="54">
                  <c:v>4397.7230279433425</c:v>
                </c:pt>
                <c:pt idx="55">
                  <c:v>-15549.209094473277</c:v>
                </c:pt>
                <c:pt idx="56">
                  <c:v>-18438.868666090188</c:v>
                </c:pt>
                <c:pt idx="57">
                  <c:v>-17916.540894848702</c:v>
                </c:pt>
                <c:pt idx="58">
                  <c:v>-20141.24557558063</c:v>
                </c:pt>
                <c:pt idx="59">
                  <c:v>-17723.225912686088</c:v>
                </c:pt>
                <c:pt idx="60">
                  <c:v>-17186.310500522784</c:v>
                </c:pt>
                <c:pt idx="61">
                  <c:v>-16604.660727368871</c:v>
                </c:pt>
                <c:pt idx="62">
                  <c:v>-14848.232668561628</c:v>
                </c:pt>
                <c:pt idx="63">
                  <c:v>-16116.612846539239</c:v>
                </c:pt>
                <c:pt idx="64">
                  <c:v>-16230.164072322339</c:v>
                </c:pt>
                <c:pt idx="65">
                  <c:v>-16098.561419351172</c:v>
                </c:pt>
                <c:pt idx="66">
                  <c:v>-11342.233033397002</c:v>
                </c:pt>
                <c:pt idx="67">
                  <c:v>-11267.370927552372</c:v>
                </c:pt>
                <c:pt idx="68">
                  <c:v>-8071.7338775086682</c:v>
                </c:pt>
                <c:pt idx="69">
                  <c:v>-4822.9557377895399</c:v>
                </c:pt>
                <c:pt idx="70">
                  <c:v>-4037.159661373822</c:v>
                </c:pt>
                <c:pt idx="71">
                  <c:v>731.02443938481156</c:v>
                </c:pt>
                <c:pt idx="72">
                  <c:v>3157.6781027370889</c:v>
                </c:pt>
                <c:pt idx="73">
                  <c:v>4754.4970445659128</c:v>
                </c:pt>
                <c:pt idx="74">
                  <c:v>7652.9768813996052</c:v>
                </c:pt>
                <c:pt idx="75">
                  <c:v>7660.6487593197671</c:v>
                </c:pt>
                <c:pt idx="76">
                  <c:v>12539.431622851203</c:v>
                </c:pt>
                <c:pt idx="77">
                  <c:v>13254.642420251213</c:v>
                </c:pt>
                <c:pt idx="78">
                  <c:v>14516.092722760339</c:v>
                </c:pt>
                <c:pt idx="79">
                  <c:v>14613.173135528865</c:v>
                </c:pt>
                <c:pt idx="80">
                  <c:v>16351.633375436591</c:v>
                </c:pt>
                <c:pt idx="81">
                  <c:v>17508.514105657581</c:v>
                </c:pt>
                <c:pt idx="82">
                  <c:v>13263.838410506141</c:v>
                </c:pt>
                <c:pt idx="83">
                  <c:v>19492.048572197935</c:v>
                </c:pt>
                <c:pt idx="84">
                  <c:v>17773.063240407355</c:v>
                </c:pt>
                <c:pt idx="85">
                  <c:v>19739.177011730237</c:v>
                </c:pt>
                <c:pt idx="86">
                  <c:v>20349.898722577695</c:v>
                </c:pt>
                <c:pt idx="87">
                  <c:v>21393.530982840515</c:v>
                </c:pt>
                <c:pt idx="88">
                  <c:v>22106.361185455928</c:v>
                </c:pt>
                <c:pt idx="89">
                  <c:v>21279.727184998163</c:v>
                </c:pt>
                <c:pt idx="90">
                  <c:v>24445.335183492833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FA1-CF40-8145-7C35D1C12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5113776"/>
        <c:axId val="765115424"/>
      </c:scatterChart>
      <c:valAx>
        <c:axId val="765113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Total Retail sales ($millions)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765115424"/>
        <c:crosses val="autoZero"/>
        <c:crossBetween val="midCat"/>
      </c:valAx>
      <c:valAx>
        <c:axId val="7651154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65113776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E-commerce total ($millions)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'ecommerce and retail sales'!$T$9:$T$99</c:f>
              <c:numCache>
                <c:formatCode>0.00</c:formatCode>
                <c:ptCount val="91"/>
                <c:pt idx="0">
                  <c:v>257283</c:v>
                </c:pt>
                <c:pt idx="1">
                  <c:v>250424</c:v>
                </c:pt>
                <c:pt idx="2">
                  <c:v>244144</c:v>
                </c:pt>
                <c:pt idx="3">
                  <c:v>240368</c:v>
                </c:pt>
                <c:pt idx="4">
                  <c:v>240911</c:v>
                </c:pt>
                <c:pt idx="5">
                  <c:v>234440</c:v>
                </c:pt>
                <c:pt idx="6">
                  <c:v>221421</c:v>
                </c:pt>
                <c:pt idx="7">
                  <c:v>219278</c:v>
                </c:pt>
                <c:pt idx="8">
                  <c:v>211004</c:v>
                </c:pt>
                <c:pt idx="9">
                  <c:v>159853</c:v>
                </c:pt>
                <c:pt idx="10">
                  <c:v>152210</c:v>
                </c:pt>
                <c:pt idx="11">
                  <c:v>146201</c:v>
                </c:pt>
                <c:pt idx="12">
                  <c:v>138200</c:v>
                </c:pt>
                <c:pt idx="13">
                  <c:v>133162</c:v>
                </c:pt>
                <c:pt idx="14">
                  <c:v>131668</c:v>
                </c:pt>
                <c:pt idx="15">
                  <c:v>128222</c:v>
                </c:pt>
                <c:pt idx="16">
                  <c:v>125257</c:v>
                </c:pt>
                <c:pt idx="17">
                  <c:v>121808</c:v>
                </c:pt>
                <c:pt idx="18">
                  <c:v>117867</c:v>
                </c:pt>
                <c:pt idx="19">
                  <c:v>111854</c:v>
                </c:pt>
                <c:pt idx="20">
                  <c:v>108728</c:v>
                </c:pt>
                <c:pt idx="21">
                  <c:v>104503</c:v>
                </c:pt>
                <c:pt idx="22">
                  <c:v>100449</c:v>
                </c:pt>
                <c:pt idx="23">
                  <c:v>97174</c:v>
                </c:pt>
                <c:pt idx="24">
                  <c:v>94381</c:v>
                </c:pt>
                <c:pt idx="25">
                  <c:v>91385</c:v>
                </c:pt>
                <c:pt idx="26">
                  <c:v>88482</c:v>
                </c:pt>
                <c:pt idx="27">
                  <c:v>85775</c:v>
                </c:pt>
                <c:pt idx="28">
                  <c:v>82996</c:v>
                </c:pt>
                <c:pt idx="29">
                  <c:v>80365</c:v>
                </c:pt>
                <c:pt idx="30">
                  <c:v>77724</c:v>
                </c:pt>
                <c:pt idx="31">
                  <c:v>75811</c:v>
                </c:pt>
                <c:pt idx="32">
                  <c:v>73396</c:v>
                </c:pt>
                <c:pt idx="33">
                  <c:v>70372</c:v>
                </c:pt>
                <c:pt idx="34">
                  <c:v>68408</c:v>
                </c:pt>
                <c:pt idx="35">
                  <c:v>65982</c:v>
                </c:pt>
                <c:pt idx="36">
                  <c:v>64071</c:v>
                </c:pt>
                <c:pt idx="37">
                  <c:v>62310</c:v>
                </c:pt>
                <c:pt idx="38">
                  <c:v>60884</c:v>
                </c:pt>
                <c:pt idx="39">
                  <c:v>58589</c:v>
                </c:pt>
                <c:pt idx="40">
                  <c:v>56593</c:v>
                </c:pt>
                <c:pt idx="41">
                  <c:v>55316</c:v>
                </c:pt>
                <c:pt idx="42">
                  <c:v>53217</c:v>
                </c:pt>
                <c:pt idx="43">
                  <c:v>50207</c:v>
                </c:pt>
                <c:pt idx="44">
                  <c:v>48864</c:v>
                </c:pt>
                <c:pt idx="45">
                  <c:v>47041</c:v>
                </c:pt>
                <c:pt idx="46">
                  <c:v>45076</c:v>
                </c:pt>
                <c:pt idx="47">
                  <c:v>43469</c:v>
                </c:pt>
                <c:pt idx="48">
                  <c:v>41301</c:v>
                </c:pt>
                <c:pt idx="49">
                  <c:v>39284</c:v>
                </c:pt>
                <c:pt idx="50">
                  <c:v>38117</c:v>
                </c:pt>
                <c:pt idx="51">
                  <c:v>37400</c:v>
                </c:pt>
                <c:pt idx="52">
                  <c:v>35279</c:v>
                </c:pt>
                <c:pt idx="53">
                  <c:v>34127</c:v>
                </c:pt>
                <c:pt idx="54">
                  <c:v>33051</c:v>
                </c:pt>
                <c:pt idx="55">
                  <c:v>36287</c:v>
                </c:pt>
                <c:pt idx="56">
                  <c:v>36509</c:v>
                </c:pt>
                <c:pt idx="57">
                  <c:v>36012</c:v>
                </c:pt>
                <c:pt idx="58">
                  <c:v>35784</c:v>
                </c:pt>
                <c:pt idx="59">
                  <c:v>34841</c:v>
                </c:pt>
                <c:pt idx="60">
                  <c:v>33524</c:v>
                </c:pt>
                <c:pt idx="61">
                  <c:v>31728</c:v>
                </c:pt>
                <c:pt idx="62">
                  <c:v>30138</c:v>
                </c:pt>
                <c:pt idx="63">
                  <c:v>28842</c:v>
                </c:pt>
                <c:pt idx="64">
                  <c:v>27367</c:v>
                </c:pt>
                <c:pt idx="65">
                  <c:v>26417</c:v>
                </c:pt>
                <c:pt idx="66">
                  <c:v>24364</c:v>
                </c:pt>
                <c:pt idx="67">
                  <c:v>23653</c:v>
                </c:pt>
                <c:pt idx="68">
                  <c:v>22233</c:v>
                </c:pt>
                <c:pt idx="69">
                  <c:v>20801</c:v>
                </c:pt>
                <c:pt idx="70">
                  <c:v>19631</c:v>
                </c:pt>
                <c:pt idx="71">
                  <c:v>18506</c:v>
                </c:pt>
                <c:pt idx="72">
                  <c:v>17519</c:v>
                </c:pt>
                <c:pt idx="73">
                  <c:v>16697</c:v>
                </c:pt>
                <c:pt idx="74">
                  <c:v>15588</c:v>
                </c:pt>
                <c:pt idx="75">
                  <c:v>14833</c:v>
                </c:pt>
                <c:pt idx="76">
                  <c:v>13773</c:v>
                </c:pt>
                <c:pt idx="77">
                  <c:v>12738</c:v>
                </c:pt>
                <c:pt idx="78">
                  <c:v>12231</c:v>
                </c:pt>
                <c:pt idx="79">
                  <c:v>11543</c:v>
                </c:pt>
                <c:pt idx="80">
                  <c:v>10742</c:v>
                </c:pt>
                <c:pt idx="81">
                  <c:v>9904</c:v>
                </c:pt>
                <c:pt idx="82">
                  <c:v>9314</c:v>
                </c:pt>
                <c:pt idx="83">
                  <c:v>8335</c:v>
                </c:pt>
                <c:pt idx="84">
                  <c:v>8336</c:v>
                </c:pt>
                <c:pt idx="85">
                  <c:v>8135</c:v>
                </c:pt>
                <c:pt idx="86">
                  <c:v>7840</c:v>
                </c:pt>
                <c:pt idx="87">
                  <c:v>7419</c:v>
                </c:pt>
                <c:pt idx="88">
                  <c:v>6465</c:v>
                </c:pt>
                <c:pt idx="89">
                  <c:v>5691</c:v>
                </c:pt>
                <c:pt idx="90">
                  <c:v>4476</c:v>
                </c:pt>
              </c:numCache>
            </c:numRef>
          </c:xVal>
          <c:yVal>
            <c:numRef>
              <c:f>'TotRet-Dpnd_Tot_EComm'!$C$25:$C$115</c:f>
              <c:numCache>
                <c:formatCode>General</c:formatCode>
                <c:ptCount val="91"/>
                <c:pt idx="0">
                  <c:v>40781.749996994622</c:v>
                </c:pt>
                <c:pt idx="1">
                  <c:v>31976.298131417017</c:v>
                </c:pt>
                <c:pt idx="2">
                  <c:v>-6150.7547503192909</c:v>
                </c:pt>
                <c:pt idx="3">
                  <c:v>-35800.232406598981</c:v>
                </c:pt>
                <c:pt idx="4">
                  <c:v>-20057.340095327701</c:v>
                </c:pt>
                <c:pt idx="5">
                  <c:v>-81022.66448986833</c:v>
                </c:pt>
                <c:pt idx="6">
                  <c:v>-143307.48032861413</c:v>
                </c:pt>
                <c:pt idx="7">
                  <c:v>-145933.5580874614</c:v>
                </c:pt>
                <c:pt idx="8">
                  <c:v>-282449.50833323924</c:v>
                </c:pt>
                <c:pt idx="9">
                  <c:v>-43687.336351342499</c:v>
                </c:pt>
                <c:pt idx="10">
                  <c:v>5496.5109137673862</c:v>
                </c:pt>
                <c:pt idx="11">
                  <c:v>20319.188817214454</c:v>
                </c:pt>
                <c:pt idx="12">
                  <c:v>32401.830838429043</c:v>
                </c:pt>
                <c:pt idx="13">
                  <c:v>32798.758160373894</c:v>
                </c:pt>
                <c:pt idx="14">
                  <c:v>37348.231248699594</c:v>
                </c:pt>
                <c:pt idx="15">
                  <c:v>42452.898090982577</c:v>
                </c:pt>
                <c:pt idx="16">
                  <c:v>45738.751308443258</c:v>
                </c:pt>
                <c:pt idx="17">
                  <c:v>45357.125928011956</c:v>
                </c:pt>
                <c:pt idx="18">
                  <c:v>51520.576022451045</c:v>
                </c:pt>
                <c:pt idx="19">
                  <c:v>41186.530962279066</c:v>
                </c:pt>
                <c:pt idx="20">
                  <c:v>39724.03489407734</c:v>
                </c:pt>
                <c:pt idx="21">
                  <c:v>54445.15457157162</c:v>
                </c:pt>
                <c:pt idx="22">
                  <c:v>48273.930943775689</c:v>
                </c:pt>
                <c:pt idx="23">
                  <c:v>47520.254480768461</c:v>
                </c:pt>
                <c:pt idx="24">
                  <c:v>46281.195133843459</c:v>
                </c:pt>
                <c:pt idx="25">
                  <c:v>43973.695383257233</c:v>
                </c:pt>
                <c:pt idx="26">
                  <c:v>52461.254536811262</c:v>
                </c:pt>
                <c:pt idx="27">
                  <c:v>66263.23890769342</c:v>
                </c:pt>
                <c:pt idx="28">
                  <c:v>64798.209933434613</c:v>
                </c:pt>
                <c:pt idx="29">
                  <c:v>55340.93061307678</c:v>
                </c:pt>
                <c:pt idx="30">
                  <c:v>73461.343883671332</c:v>
                </c:pt>
                <c:pt idx="31">
                  <c:v>79035.336532913148</c:v>
                </c:pt>
                <c:pt idx="32">
                  <c:v>79796.097247977974</c:v>
                </c:pt>
                <c:pt idx="33">
                  <c:v>63601.536752059124</c:v>
                </c:pt>
                <c:pt idx="34">
                  <c:v>60353.561615159502</c:v>
                </c:pt>
                <c:pt idx="35">
                  <c:v>63340.584180272184</c:v>
                </c:pt>
                <c:pt idx="36">
                  <c:v>59565.438311323524</c:v>
                </c:pt>
                <c:pt idx="37">
                  <c:v>66919.903578085126</c:v>
                </c:pt>
                <c:pt idx="38">
                  <c:v>52328.667047932977</c:v>
                </c:pt>
                <c:pt idx="39">
                  <c:v>45266.11667156592</c:v>
                </c:pt>
                <c:pt idx="40">
                  <c:v>43408.357825714746</c:v>
                </c:pt>
                <c:pt idx="41">
                  <c:v>51912.301690368098</c:v>
                </c:pt>
                <c:pt idx="42">
                  <c:v>37340.176531329169</c:v>
                </c:pt>
                <c:pt idx="43">
                  <c:v>30568.646408076631</c:v>
                </c:pt>
                <c:pt idx="44">
                  <c:v>26727.161373017472</c:v>
                </c:pt>
                <c:pt idx="45">
                  <c:v>17529.920703685377</c:v>
                </c:pt>
                <c:pt idx="46">
                  <c:v>924.51482588099316</c:v>
                </c:pt>
                <c:pt idx="47">
                  <c:v>-21405.685808028211</c:v>
                </c:pt>
                <c:pt idx="48">
                  <c:v>-17695.53208949382</c:v>
                </c:pt>
                <c:pt idx="49">
                  <c:v>-26853.336494344519</c:v>
                </c:pt>
                <c:pt idx="50">
                  <c:v>-36341.011130170315</c:v>
                </c:pt>
                <c:pt idx="51">
                  <c:v>-40165.852358865319</c:v>
                </c:pt>
                <c:pt idx="52">
                  <c:v>-53169.453817808419</c:v>
                </c:pt>
                <c:pt idx="53">
                  <c:v>-52737.667340063141</c:v>
                </c:pt>
                <c:pt idx="54">
                  <c:v>-27314.144553558086</c:v>
                </c:pt>
                <c:pt idx="55">
                  <c:v>50107.733014164492</c:v>
                </c:pt>
                <c:pt idx="56">
                  <c:v>61257.35749501572</c:v>
                </c:pt>
                <c:pt idx="57">
                  <c:v>59119.27926536242</c:v>
                </c:pt>
                <c:pt idx="58">
                  <c:v>67596.070339082857</c:v>
                </c:pt>
                <c:pt idx="59">
                  <c:v>58062.881665917695</c:v>
                </c:pt>
                <c:pt idx="60">
                  <c:v>55648.595894381637</c:v>
                </c:pt>
                <c:pt idx="61">
                  <c:v>52933.985229477403</c:v>
                </c:pt>
                <c:pt idx="62">
                  <c:v>45766.107190948678</c:v>
                </c:pt>
                <c:pt idx="63">
                  <c:v>50285.866978412028</c:v>
                </c:pt>
                <c:pt idx="64">
                  <c:v>50325.524143927731</c:v>
                </c:pt>
                <c:pt idx="65">
                  <c:v>49565.320284429472</c:v>
                </c:pt>
                <c:pt idx="66">
                  <c:v>30760.009207008407</c:v>
                </c:pt>
                <c:pt idx="67">
                  <c:v>30281.752423741738</c:v>
                </c:pt>
                <c:pt idx="68">
                  <c:v>17636.100339017925</c:v>
                </c:pt>
                <c:pt idx="69">
                  <c:v>4783.2793634373229</c:v>
                </c:pt>
                <c:pt idx="70">
                  <c:v>1453.3125048973598</c:v>
                </c:pt>
                <c:pt idx="71">
                  <c:v>-17148.271012929617</c:v>
                </c:pt>
                <c:pt idx="72">
                  <c:v>-26726.412285903119</c:v>
                </c:pt>
                <c:pt idx="73">
                  <c:v>-33075.481309595285</c:v>
                </c:pt>
                <c:pt idx="74">
                  <c:v>-44497.172972946544</c:v>
                </c:pt>
                <c:pt idx="75">
                  <c:v>-44729.382356021553</c:v>
                </c:pt>
                <c:pt idx="76">
                  <c:v>-63737.967715040664</c:v>
                </c:pt>
                <c:pt idx="77">
                  <c:v>-66760.784551441437</c:v>
                </c:pt>
                <c:pt idx="78">
                  <c:v>-71738.170190142118</c:v>
                </c:pt>
                <c:pt idx="79">
                  <c:v>-72295.519932599855</c:v>
                </c:pt>
                <c:pt idx="80">
                  <c:v>-79182.543397292611</c:v>
                </c:pt>
                <c:pt idx="81">
                  <c:v>-83847.504275460611</c:v>
                </c:pt>
                <c:pt idx="82">
                  <c:v>-67715.641409254284</c:v>
                </c:pt>
                <c:pt idx="83">
                  <c:v>-91881.336754989927</c:v>
                </c:pt>
                <c:pt idx="84">
                  <c:v>-85283.906014085165</c:v>
                </c:pt>
                <c:pt idx="85">
                  <c:v>-92883.484935936984</c:v>
                </c:pt>
                <c:pt idx="86">
                  <c:v>-95306.55350283382</c:v>
                </c:pt>
                <c:pt idx="87">
                  <c:v>-99424.895423727226</c:v>
                </c:pt>
                <c:pt idx="88">
                  <c:v>-102416.82224684453</c:v>
                </c:pt>
                <c:pt idx="89">
                  <c:v>-99452.215707109426</c:v>
                </c:pt>
                <c:pt idx="90">
                  <c:v>-111927.56590636261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87F-7845-B22D-14CC5A68E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26540784"/>
        <c:axId val="1626504816"/>
      </c:scatterChart>
      <c:valAx>
        <c:axId val="16265407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E-commerce total ($millions)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1626504816"/>
        <c:crosses val="autoZero"/>
        <c:crossBetween val="midCat"/>
      </c:valAx>
      <c:valAx>
        <c:axId val="16265048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626540784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aseline="0"/>
              <a:t>Retail vs E-commerce Sale % change from prior Quarter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'ecommerce and retail sales'!$F$8</c:f>
              <c:strCache>
                <c:ptCount val="1"/>
                <c:pt idx="0">
                  <c:v>Retail percent change from prior quarter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'ecommerce and retail sales'!$B$9:$B$99</c:f>
              <c:strCache>
                <c:ptCount val="91"/>
                <c:pt idx="0">
                  <c:v>2nd quarter 2022(p)</c:v>
                </c:pt>
                <c:pt idx="1">
                  <c:v>1st quarter 2022(r)</c:v>
                </c:pt>
                <c:pt idx="2">
                  <c:v>4th quarter 2021</c:v>
                </c:pt>
                <c:pt idx="3">
                  <c:v>3rd quarter 2021</c:v>
                </c:pt>
                <c:pt idx="4">
                  <c:v>2nd quarter 2021(r)</c:v>
                </c:pt>
                <c:pt idx="5">
                  <c:v>1st quarter 2021</c:v>
                </c:pt>
                <c:pt idx="6">
                  <c:v>4th quarter 2020</c:v>
                </c:pt>
                <c:pt idx="7">
                  <c:v>3rd quarter 2020</c:v>
                </c:pt>
                <c:pt idx="8">
                  <c:v>2nd quarter 2020</c:v>
                </c:pt>
                <c:pt idx="9">
                  <c:v>1st quarter 2020</c:v>
                </c:pt>
                <c:pt idx="10">
                  <c:v>4th quarter 2019</c:v>
                </c:pt>
                <c:pt idx="11">
                  <c:v>3rd quarter 2019</c:v>
                </c:pt>
                <c:pt idx="12">
                  <c:v>2nd quarter 2019</c:v>
                </c:pt>
                <c:pt idx="13">
                  <c:v>1st quarter 2019</c:v>
                </c:pt>
                <c:pt idx="14">
                  <c:v>4th quarter 2018</c:v>
                </c:pt>
                <c:pt idx="15">
                  <c:v>3rd quarter 2018</c:v>
                </c:pt>
                <c:pt idx="16">
                  <c:v>2nd quarter 2018</c:v>
                </c:pt>
                <c:pt idx="17">
                  <c:v>1st quarter 2018</c:v>
                </c:pt>
                <c:pt idx="18">
                  <c:v>4th quarter 2017</c:v>
                </c:pt>
                <c:pt idx="19">
                  <c:v>3rd quarter 2017</c:v>
                </c:pt>
                <c:pt idx="20">
                  <c:v>2nd quarter 2017</c:v>
                </c:pt>
                <c:pt idx="21">
                  <c:v>1st quarter 2017</c:v>
                </c:pt>
                <c:pt idx="22">
                  <c:v>4th quarter 2016</c:v>
                </c:pt>
                <c:pt idx="23">
                  <c:v>3rd quarter 2016</c:v>
                </c:pt>
                <c:pt idx="24">
                  <c:v>2nd quarter 2016</c:v>
                </c:pt>
                <c:pt idx="25">
                  <c:v>1st quarter 2016</c:v>
                </c:pt>
                <c:pt idx="26">
                  <c:v>4th quarter 2015</c:v>
                </c:pt>
                <c:pt idx="27">
                  <c:v>3rd quarter 2015</c:v>
                </c:pt>
                <c:pt idx="28">
                  <c:v>2nd quarter 2015</c:v>
                </c:pt>
                <c:pt idx="29">
                  <c:v>1st quarter 2015</c:v>
                </c:pt>
                <c:pt idx="30">
                  <c:v>4th quarter 2014</c:v>
                </c:pt>
                <c:pt idx="31">
                  <c:v>3rd quarter 2014</c:v>
                </c:pt>
                <c:pt idx="32">
                  <c:v>2nd quarter 2014</c:v>
                </c:pt>
                <c:pt idx="33">
                  <c:v>1st quarter 2014</c:v>
                </c:pt>
                <c:pt idx="34">
                  <c:v>4th quarter 2013</c:v>
                </c:pt>
                <c:pt idx="35">
                  <c:v>3rd quarter 2013</c:v>
                </c:pt>
                <c:pt idx="36">
                  <c:v>2nd quarter 2013</c:v>
                </c:pt>
                <c:pt idx="37">
                  <c:v>1st quarter 2013</c:v>
                </c:pt>
                <c:pt idx="38">
                  <c:v>4th quarter 2012</c:v>
                </c:pt>
                <c:pt idx="39">
                  <c:v>3rd quarter 2012</c:v>
                </c:pt>
                <c:pt idx="40">
                  <c:v>2nd quarter 2012</c:v>
                </c:pt>
                <c:pt idx="41">
                  <c:v>1st quarter 2012</c:v>
                </c:pt>
                <c:pt idx="42">
                  <c:v>4th quarter 2011</c:v>
                </c:pt>
                <c:pt idx="43">
                  <c:v>3rd quarter 2011</c:v>
                </c:pt>
                <c:pt idx="44">
                  <c:v>2nd quarter 2011</c:v>
                </c:pt>
                <c:pt idx="45">
                  <c:v>1st quarter 2011</c:v>
                </c:pt>
                <c:pt idx="46">
                  <c:v>4th quarter 2010</c:v>
                </c:pt>
                <c:pt idx="47">
                  <c:v>3rd quarter 2010</c:v>
                </c:pt>
                <c:pt idx="48">
                  <c:v>2nd quarter 2010</c:v>
                </c:pt>
                <c:pt idx="49">
                  <c:v>1st quarter 2010</c:v>
                </c:pt>
                <c:pt idx="50">
                  <c:v>4th quarter 2009</c:v>
                </c:pt>
                <c:pt idx="51">
                  <c:v>3rd quarter 2009</c:v>
                </c:pt>
                <c:pt idx="52">
                  <c:v>2nd quarter 2009</c:v>
                </c:pt>
                <c:pt idx="53">
                  <c:v>1st quarter 2009</c:v>
                </c:pt>
                <c:pt idx="54">
                  <c:v>4th quarter 2008</c:v>
                </c:pt>
                <c:pt idx="55">
                  <c:v>3rd quarter 2008</c:v>
                </c:pt>
                <c:pt idx="56">
                  <c:v>2nd quarter 2008</c:v>
                </c:pt>
                <c:pt idx="57">
                  <c:v>1st quarter 2008</c:v>
                </c:pt>
                <c:pt idx="58">
                  <c:v>4th quarter 2007</c:v>
                </c:pt>
                <c:pt idx="59">
                  <c:v>3rd quarter 2007</c:v>
                </c:pt>
                <c:pt idx="60">
                  <c:v>2nd quarter 2007</c:v>
                </c:pt>
                <c:pt idx="61">
                  <c:v>1st quarter 2007</c:v>
                </c:pt>
                <c:pt idx="62">
                  <c:v>4th quarter 2006</c:v>
                </c:pt>
                <c:pt idx="63">
                  <c:v>3rd quarter 2006</c:v>
                </c:pt>
                <c:pt idx="64">
                  <c:v>2nd quarter 2006</c:v>
                </c:pt>
                <c:pt idx="65">
                  <c:v>1st quarter 2006</c:v>
                </c:pt>
                <c:pt idx="66">
                  <c:v>4th quarter 2005</c:v>
                </c:pt>
                <c:pt idx="67">
                  <c:v>3rd quarter 2005</c:v>
                </c:pt>
                <c:pt idx="68">
                  <c:v>2nd quarter 2005</c:v>
                </c:pt>
                <c:pt idx="69">
                  <c:v>1st quarter 2005</c:v>
                </c:pt>
                <c:pt idx="70">
                  <c:v>4th quarter 2004</c:v>
                </c:pt>
                <c:pt idx="71">
                  <c:v>3rd quarter 2004</c:v>
                </c:pt>
                <c:pt idx="72">
                  <c:v>2nd quarter 2004</c:v>
                </c:pt>
                <c:pt idx="73">
                  <c:v>1st quarter 2004</c:v>
                </c:pt>
                <c:pt idx="74">
                  <c:v>4th quarter 2003</c:v>
                </c:pt>
                <c:pt idx="75">
                  <c:v>3rd quarter 2003</c:v>
                </c:pt>
                <c:pt idx="76">
                  <c:v>2nd quarter 2003</c:v>
                </c:pt>
                <c:pt idx="77">
                  <c:v>1st quarter 2003</c:v>
                </c:pt>
                <c:pt idx="78">
                  <c:v>4th quarter 2002</c:v>
                </c:pt>
                <c:pt idx="79">
                  <c:v>3rd quarter 2002</c:v>
                </c:pt>
                <c:pt idx="80">
                  <c:v>2nd quarter 2002</c:v>
                </c:pt>
                <c:pt idx="81">
                  <c:v>1st quarter 2002</c:v>
                </c:pt>
                <c:pt idx="82">
                  <c:v>4th quarter 2001</c:v>
                </c:pt>
                <c:pt idx="83">
                  <c:v>3rd quarter 2001</c:v>
                </c:pt>
                <c:pt idx="84">
                  <c:v>2nd quarter 2001</c:v>
                </c:pt>
                <c:pt idx="85">
                  <c:v>1st quarter 2001</c:v>
                </c:pt>
                <c:pt idx="86">
                  <c:v>4th quarter 2000</c:v>
                </c:pt>
                <c:pt idx="87">
                  <c:v>3rd quarter 2000</c:v>
                </c:pt>
                <c:pt idx="88">
                  <c:v>2nd quarter 2000</c:v>
                </c:pt>
                <c:pt idx="89">
                  <c:v>1st quarter 2000</c:v>
                </c:pt>
                <c:pt idx="90">
                  <c:v>4th quarter 1999</c:v>
                </c:pt>
              </c:strCache>
            </c:strRef>
          </c:cat>
          <c:val>
            <c:numRef>
              <c:f>'ecommerce and retail sales'!$F$9:$F$99</c:f>
              <c:numCache>
                <c:formatCode>0.0</c:formatCode>
                <c:ptCount val="91"/>
                <c:pt idx="0">
                  <c:v>1.9</c:v>
                </c:pt>
                <c:pt idx="1">
                  <c:v>3.6</c:v>
                </c:pt>
                <c:pt idx="2">
                  <c:v>2.6</c:v>
                </c:pt>
                <c:pt idx="3">
                  <c:v>-1.1000000000000001</c:v>
                </c:pt>
                <c:pt idx="4">
                  <c:v>5.3</c:v>
                </c:pt>
                <c:pt idx="5">
                  <c:v>7.4</c:v>
                </c:pt>
                <c:pt idx="6">
                  <c:v>0.7</c:v>
                </c:pt>
                <c:pt idx="7">
                  <c:v>12.9</c:v>
                </c:pt>
                <c:pt idx="8">
                  <c:v>-4.2</c:v>
                </c:pt>
                <c:pt idx="9">
                  <c:v>-1.6</c:v>
                </c:pt>
                <c:pt idx="10">
                  <c:v>0.5</c:v>
                </c:pt>
                <c:pt idx="11">
                  <c:v>1.2</c:v>
                </c:pt>
                <c:pt idx="12">
                  <c:v>1.3</c:v>
                </c:pt>
                <c:pt idx="13">
                  <c:v>0.1</c:v>
                </c:pt>
                <c:pt idx="14">
                  <c:v>0.5</c:v>
                </c:pt>
                <c:pt idx="15">
                  <c:v>0.6</c:v>
                </c:pt>
                <c:pt idx="16">
                  <c:v>1</c:v>
                </c:pt>
                <c:pt idx="17">
                  <c:v>0.6</c:v>
                </c:pt>
                <c:pt idx="18">
                  <c:v>2.5</c:v>
                </c:pt>
                <c:pt idx="19">
                  <c:v>1</c:v>
                </c:pt>
                <c:pt idx="20">
                  <c:v>0</c:v>
                </c:pt>
                <c:pt idx="21">
                  <c:v>1.7</c:v>
                </c:pt>
                <c:pt idx="22">
                  <c:v>1</c:v>
                </c:pt>
                <c:pt idx="23">
                  <c:v>0.9</c:v>
                </c:pt>
                <c:pt idx="24">
                  <c:v>1.1000000000000001</c:v>
                </c:pt>
                <c:pt idx="25">
                  <c:v>0.2</c:v>
                </c:pt>
                <c:pt idx="26">
                  <c:v>-0.3</c:v>
                </c:pt>
                <c:pt idx="27">
                  <c:v>1</c:v>
                </c:pt>
                <c:pt idx="28">
                  <c:v>1.6</c:v>
                </c:pt>
                <c:pt idx="29">
                  <c:v>-0.7</c:v>
                </c:pt>
                <c:pt idx="30">
                  <c:v>0.1</c:v>
                </c:pt>
                <c:pt idx="31">
                  <c:v>0.7</c:v>
                </c:pt>
                <c:pt idx="32">
                  <c:v>2.4</c:v>
                </c:pt>
                <c:pt idx="33">
                  <c:v>0.9</c:v>
                </c:pt>
                <c:pt idx="34">
                  <c:v>0.5</c:v>
                </c:pt>
                <c:pt idx="35">
                  <c:v>1</c:v>
                </c:pt>
                <c:pt idx="36">
                  <c:v>-0.1</c:v>
                </c:pt>
                <c:pt idx="37">
                  <c:v>1.8</c:v>
                </c:pt>
                <c:pt idx="38">
                  <c:v>1.4</c:v>
                </c:pt>
                <c:pt idx="39">
                  <c:v>0.8</c:v>
                </c:pt>
                <c:pt idx="40">
                  <c:v>-0.4</c:v>
                </c:pt>
                <c:pt idx="41">
                  <c:v>2.1</c:v>
                </c:pt>
                <c:pt idx="42">
                  <c:v>1.7</c:v>
                </c:pt>
                <c:pt idx="43">
                  <c:v>0.8</c:v>
                </c:pt>
                <c:pt idx="44">
                  <c:v>1.6</c:v>
                </c:pt>
                <c:pt idx="45">
                  <c:v>2.4</c:v>
                </c:pt>
                <c:pt idx="46">
                  <c:v>2.9</c:v>
                </c:pt>
                <c:pt idx="47">
                  <c:v>0.4</c:v>
                </c:pt>
                <c:pt idx="48">
                  <c:v>1.8</c:v>
                </c:pt>
                <c:pt idx="49">
                  <c:v>1.5</c:v>
                </c:pt>
                <c:pt idx="50">
                  <c:v>0.7</c:v>
                </c:pt>
                <c:pt idx="51">
                  <c:v>2.2999999999999998</c:v>
                </c:pt>
                <c:pt idx="52">
                  <c:v>0.4</c:v>
                </c:pt>
                <c:pt idx="53">
                  <c:v>-2.4</c:v>
                </c:pt>
                <c:pt idx="54">
                  <c:v>-8.9</c:v>
                </c:pt>
                <c:pt idx="55">
                  <c:v>-1.2</c:v>
                </c:pt>
                <c:pt idx="56">
                  <c:v>0.4</c:v>
                </c:pt>
                <c:pt idx="57">
                  <c:v>-0.8</c:v>
                </c:pt>
                <c:pt idx="58">
                  <c:v>1.3</c:v>
                </c:pt>
                <c:pt idx="59">
                  <c:v>0.7</c:v>
                </c:pt>
                <c:pt idx="60">
                  <c:v>0.9</c:v>
                </c:pt>
                <c:pt idx="61">
                  <c:v>1.3</c:v>
                </c:pt>
                <c:pt idx="62">
                  <c:v>0</c:v>
                </c:pt>
                <c:pt idx="63">
                  <c:v>0.5</c:v>
                </c:pt>
                <c:pt idx="64">
                  <c:v>0.4</c:v>
                </c:pt>
                <c:pt idx="65">
                  <c:v>2.8</c:v>
                </c:pt>
                <c:pt idx="66">
                  <c:v>0.3</c:v>
                </c:pt>
                <c:pt idx="67">
                  <c:v>1.9</c:v>
                </c:pt>
                <c:pt idx="68">
                  <c:v>2</c:v>
                </c:pt>
                <c:pt idx="69">
                  <c:v>0.8</c:v>
                </c:pt>
                <c:pt idx="70">
                  <c:v>2.6</c:v>
                </c:pt>
                <c:pt idx="71">
                  <c:v>1.5</c:v>
                </c:pt>
                <c:pt idx="72">
                  <c:v>1.1000000000000001</c:v>
                </c:pt>
                <c:pt idx="73">
                  <c:v>1.9</c:v>
                </c:pt>
                <c:pt idx="74">
                  <c:v>0.4</c:v>
                </c:pt>
                <c:pt idx="75">
                  <c:v>2.8</c:v>
                </c:pt>
                <c:pt idx="76">
                  <c:v>0.8</c:v>
                </c:pt>
                <c:pt idx="77">
                  <c:v>0.9</c:v>
                </c:pt>
                <c:pt idx="78">
                  <c:v>0.4</c:v>
                </c:pt>
                <c:pt idx="79">
                  <c:v>1.3</c:v>
                </c:pt>
                <c:pt idx="80">
                  <c:v>1</c:v>
                </c:pt>
                <c:pt idx="81">
                  <c:v>-1.8</c:v>
                </c:pt>
                <c:pt idx="82">
                  <c:v>3.7</c:v>
                </c:pt>
                <c:pt idx="83">
                  <c:v>-0.9</c:v>
                </c:pt>
                <c:pt idx="84">
                  <c:v>1.1000000000000001</c:v>
                </c:pt>
                <c:pt idx="85">
                  <c:v>0.5</c:v>
                </c:pt>
                <c:pt idx="86">
                  <c:v>0.8</c:v>
                </c:pt>
                <c:pt idx="87">
                  <c:v>0.9</c:v>
                </c:pt>
                <c:pt idx="88">
                  <c:v>0</c:v>
                </c:pt>
                <c:pt idx="89">
                  <c:v>2.2999999999999998</c:v>
                </c:pt>
                <c:pt idx="90">
                  <c:v>2.2000000000000002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F8-444F-8BD3-FFEF771CA2AC}"/>
            </c:ext>
          </c:extLst>
        </c:ser>
        <c:ser>
          <c:idx val="1"/>
          <c:order val="1"/>
          <c:tx>
            <c:strRef>
              <c:f>'ecommerce and retail sales'!$G$8</c:f>
              <c:strCache>
                <c:ptCount val="1"/>
                <c:pt idx="0">
                  <c:v>E-commerce percent chage from prior quarter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'ecommerce and retail sales'!$B$9:$B$99</c:f>
              <c:strCache>
                <c:ptCount val="91"/>
                <c:pt idx="0">
                  <c:v>2nd quarter 2022(p)</c:v>
                </c:pt>
                <c:pt idx="1">
                  <c:v>1st quarter 2022(r)</c:v>
                </c:pt>
                <c:pt idx="2">
                  <c:v>4th quarter 2021</c:v>
                </c:pt>
                <c:pt idx="3">
                  <c:v>3rd quarter 2021</c:v>
                </c:pt>
                <c:pt idx="4">
                  <c:v>2nd quarter 2021(r)</c:v>
                </c:pt>
                <c:pt idx="5">
                  <c:v>1st quarter 2021</c:v>
                </c:pt>
                <c:pt idx="6">
                  <c:v>4th quarter 2020</c:v>
                </c:pt>
                <c:pt idx="7">
                  <c:v>3rd quarter 2020</c:v>
                </c:pt>
                <c:pt idx="8">
                  <c:v>2nd quarter 2020</c:v>
                </c:pt>
                <c:pt idx="9">
                  <c:v>1st quarter 2020</c:v>
                </c:pt>
                <c:pt idx="10">
                  <c:v>4th quarter 2019</c:v>
                </c:pt>
                <c:pt idx="11">
                  <c:v>3rd quarter 2019</c:v>
                </c:pt>
                <c:pt idx="12">
                  <c:v>2nd quarter 2019</c:v>
                </c:pt>
                <c:pt idx="13">
                  <c:v>1st quarter 2019</c:v>
                </c:pt>
                <c:pt idx="14">
                  <c:v>4th quarter 2018</c:v>
                </c:pt>
                <c:pt idx="15">
                  <c:v>3rd quarter 2018</c:v>
                </c:pt>
                <c:pt idx="16">
                  <c:v>2nd quarter 2018</c:v>
                </c:pt>
                <c:pt idx="17">
                  <c:v>1st quarter 2018</c:v>
                </c:pt>
                <c:pt idx="18">
                  <c:v>4th quarter 2017</c:v>
                </c:pt>
                <c:pt idx="19">
                  <c:v>3rd quarter 2017</c:v>
                </c:pt>
                <c:pt idx="20">
                  <c:v>2nd quarter 2017</c:v>
                </c:pt>
                <c:pt idx="21">
                  <c:v>1st quarter 2017</c:v>
                </c:pt>
                <c:pt idx="22">
                  <c:v>4th quarter 2016</c:v>
                </c:pt>
                <c:pt idx="23">
                  <c:v>3rd quarter 2016</c:v>
                </c:pt>
                <c:pt idx="24">
                  <c:v>2nd quarter 2016</c:v>
                </c:pt>
                <c:pt idx="25">
                  <c:v>1st quarter 2016</c:v>
                </c:pt>
                <c:pt idx="26">
                  <c:v>4th quarter 2015</c:v>
                </c:pt>
                <c:pt idx="27">
                  <c:v>3rd quarter 2015</c:v>
                </c:pt>
                <c:pt idx="28">
                  <c:v>2nd quarter 2015</c:v>
                </c:pt>
                <c:pt idx="29">
                  <c:v>1st quarter 2015</c:v>
                </c:pt>
                <c:pt idx="30">
                  <c:v>4th quarter 2014</c:v>
                </c:pt>
                <c:pt idx="31">
                  <c:v>3rd quarter 2014</c:v>
                </c:pt>
                <c:pt idx="32">
                  <c:v>2nd quarter 2014</c:v>
                </c:pt>
                <c:pt idx="33">
                  <c:v>1st quarter 2014</c:v>
                </c:pt>
                <c:pt idx="34">
                  <c:v>4th quarter 2013</c:v>
                </c:pt>
                <c:pt idx="35">
                  <c:v>3rd quarter 2013</c:v>
                </c:pt>
                <c:pt idx="36">
                  <c:v>2nd quarter 2013</c:v>
                </c:pt>
                <c:pt idx="37">
                  <c:v>1st quarter 2013</c:v>
                </c:pt>
                <c:pt idx="38">
                  <c:v>4th quarter 2012</c:v>
                </c:pt>
                <c:pt idx="39">
                  <c:v>3rd quarter 2012</c:v>
                </c:pt>
                <c:pt idx="40">
                  <c:v>2nd quarter 2012</c:v>
                </c:pt>
                <c:pt idx="41">
                  <c:v>1st quarter 2012</c:v>
                </c:pt>
                <c:pt idx="42">
                  <c:v>4th quarter 2011</c:v>
                </c:pt>
                <c:pt idx="43">
                  <c:v>3rd quarter 2011</c:v>
                </c:pt>
                <c:pt idx="44">
                  <c:v>2nd quarter 2011</c:v>
                </c:pt>
                <c:pt idx="45">
                  <c:v>1st quarter 2011</c:v>
                </c:pt>
                <c:pt idx="46">
                  <c:v>4th quarter 2010</c:v>
                </c:pt>
                <c:pt idx="47">
                  <c:v>3rd quarter 2010</c:v>
                </c:pt>
                <c:pt idx="48">
                  <c:v>2nd quarter 2010</c:v>
                </c:pt>
                <c:pt idx="49">
                  <c:v>1st quarter 2010</c:v>
                </c:pt>
                <c:pt idx="50">
                  <c:v>4th quarter 2009</c:v>
                </c:pt>
                <c:pt idx="51">
                  <c:v>3rd quarter 2009</c:v>
                </c:pt>
                <c:pt idx="52">
                  <c:v>2nd quarter 2009</c:v>
                </c:pt>
                <c:pt idx="53">
                  <c:v>1st quarter 2009</c:v>
                </c:pt>
                <c:pt idx="54">
                  <c:v>4th quarter 2008</c:v>
                </c:pt>
                <c:pt idx="55">
                  <c:v>3rd quarter 2008</c:v>
                </c:pt>
                <c:pt idx="56">
                  <c:v>2nd quarter 2008</c:v>
                </c:pt>
                <c:pt idx="57">
                  <c:v>1st quarter 2008</c:v>
                </c:pt>
                <c:pt idx="58">
                  <c:v>4th quarter 2007</c:v>
                </c:pt>
                <c:pt idx="59">
                  <c:v>3rd quarter 2007</c:v>
                </c:pt>
                <c:pt idx="60">
                  <c:v>2nd quarter 2007</c:v>
                </c:pt>
                <c:pt idx="61">
                  <c:v>1st quarter 2007</c:v>
                </c:pt>
                <c:pt idx="62">
                  <c:v>4th quarter 2006</c:v>
                </c:pt>
                <c:pt idx="63">
                  <c:v>3rd quarter 2006</c:v>
                </c:pt>
                <c:pt idx="64">
                  <c:v>2nd quarter 2006</c:v>
                </c:pt>
                <c:pt idx="65">
                  <c:v>1st quarter 2006</c:v>
                </c:pt>
                <c:pt idx="66">
                  <c:v>4th quarter 2005</c:v>
                </c:pt>
                <c:pt idx="67">
                  <c:v>3rd quarter 2005</c:v>
                </c:pt>
                <c:pt idx="68">
                  <c:v>2nd quarter 2005</c:v>
                </c:pt>
                <c:pt idx="69">
                  <c:v>1st quarter 2005</c:v>
                </c:pt>
                <c:pt idx="70">
                  <c:v>4th quarter 2004</c:v>
                </c:pt>
                <c:pt idx="71">
                  <c:v>3rd quarter 2004</c:v>
                </c:pt>
                <c:pt idx="72">
                  <c:v>2nd quarter 2004</c:v>
                </c:pt>
                <c:pt idx="73">
                  <c:v>1st quarter 2004</c:v>
                </c:pt>
                <c:pt idx="74">
                  <c:v>4th quarter 2003</c:v>
                </c:pt>
                <c:pt idx="75">
                  <c:v>3rd quarter 2003</c:v>
                </c:pt>
                <c:pt idx="76">
                  <c:v>2nd quarter 2003</c:v>
                </c:pt>
                <c:pt idx="77">
                  <c:v>1st quarter 2003</c:v>
                </c:pt>
                <c:pt idx="78">
                  <c:v>4th quarter 2002</c:v>
                </c:pt>
                <c:pt idx="79">
                  <c:v>3rd quarter 2002</c:v>
                </c:pt>
                <c:pt idx="80">
                  <c:v>2nd quarter 2002</c:v>
                </c:pt>
                <c:pt idx="81">
                  <c:v>1st quarter 2002</c:v>
                </c:pt>
                <c:pt idx="82">
                  <c:v>4th quarter 2001</c:v>
                </c:pt>
                <c:pt idx="83">
                  <c:v>3rd quarter 2001</c:v>
                </c:pt>
                <c:pt idx="84">
                  <c:v>2nd quarter 2001</c:v>
                </c:pt>
                <c:pt idx="85">
                  <c:v>1st quarter 2001</c:v>
                </c:pt>
                <c:pt idx="86">
                  <c:v>4th quarter 2000</c:v>
                </c:pt>
                <c:pt idx="87">
                  <c:v>3rd quarter 2000</c:v>
                </c:pt>
                <c:pt idx="88">
                  <c:v>2nd quarter 2000</c:v>
                </c:pt>
                <c:pt idx="89">
                  <c:v>1st quarter 2000</c:v>
                </c:pt>
                <c:pt idx="90">
                  <c:v>4th quarter 1999</c:v>
                </c:pt>
              </c:strCache>
            </c:strRef>
          </c:cat>
          <c:val>
            <c:numRef>
              <c:f>'ecommerce and retail sales'!$G$9:$G$99</c:f>
              <c:numCache>
                <c:formatCode>0.0</c:formatCode>
                <c:ptCount val="91"/>
                <c:pt idx="0">
                  <c:v>2.7</c:v>
                </c:pt>
                <c:pt idx="1">
                  <c:v>2.6</c:v>
                </c:pt>
                <c:pt idx="2">
                  <c:v>1.6</c:v>
                </c:pt>
                <c:pt idx="3">
                  <c:v>-0.2</c:v>
                </c:pt>
                <c:pt idx="4">
                  <c:v>2.8</c:v>
                </c:pt>
                <c:pt idx="5">
                  <c:v>5.9</c:v>
                </c:pt>
                <c:pt idx="6">
                  <c:v>1</c:v>
                </c:pt>
                <c:pt idx="7">
                  <c:v>3.9</c:v>
                </c:pt>
                <c:pt idx="8">
                  <c:v>32</c:v>
                </c:pt>
                <c:pt idx="9">
                  <c:v>5</c:v>
                </c:pt>
                <c:pt idx="10">
                  <c:v>4.0999999999999996</c:v>
                </c:pt>
                <c:pt idx="11">
                  <c:v>5.8</c:v>
                </c:pt>
                <c:pt idx="12">
                  <c:v>3.8</c:v>
                </c:pt>
                <c:pt idx="13">
                  <c:v>1.1000000000000001</c:v>
                </c:pt>
                <c:pt idx="14">
                  <c:v>2.7</c:v>
                </c:pt>
                <c:pt idx="15">
                  <c:v>2.4</c:v>
                </c:pt>
                <c:pt idx="16">
                  <c:v>2.8</c:v>
                </c:pt>
                <c:pt idx="17">
                  <c:v>3.3</c:v>
                </c:pt>
                <c:pt idx="18">
                  <c:v>5.4</c:v>
                </c:pt>
                <c:pt idx="19">
                  <c:v>2.9</c:v>
                </c:pt>
                <c:pt idx="20">
                  <c:v>4</c:v>
                </c:pt>
                <c:pt idx="21">
                  <c:v>4</c:v>
                </c:pt>
                <c:pt idx="22">
                  <c:v>3.4</c:v>
                </c:pt>
                <c:pt idx="23">
                  <c:v>3</c:v>
                </c:pt>
                <c:pt idx="24">
                  <c:v>3.3</c:v>
                </c:pt>
                <c:pt idx="25">
                  <c:v>3.3</c:v>
                </c:pt>
                <c:pt idx="26">
                  <c:v>3.2</c:v>
                </c:pt>
                <c:pt idx="27">
                  <c:v>3.3</c:v>
                </c:pt>
                <c:pt idx="28">
                  <c:v>3.3</c:v>
                </c:pt>
                <c:pt idx="29">
                  <c:v>3.4</c:v>
                </c:pt>
                <c:pt idx="30">
                  <c:v>2.5</c:v>
                </c:pt>
                <c:pt idx="31">
                  <c:v>3.3</c:v>
                </c:pt>
                <c:pt idx="32">
                  <c:v>4.3</c:v>
                </c:pt>
                <c:pt idx="33">
                  <c:v>2.9</c:v>
                </c:pt>
                <c:pt idx="34">
                  <c:v>3.7</c:v>
                </c:pt>
                <c:pt idx="35">
                  <c:v>3</c:v>
                </c:pt>
                <c:pt idx="36">
                  <c:v>2.8</c:v>
                </c:pt>
                <c:pt idx="37">
                  <c:v>2.2999999999999998</c:v>
                </c:pt>
                <c:pt idx="38">
                  <c:v>3.9</c:v>
                </c:pt>
                <c:pt idx="39">
                  <c:v>3.5</c:v>
                </c:pt>
                <c:pt idx="40">
                  <c:v>2.2999999999999998</c:v>
                </c:pt>
                <c:pt idx="41">
                  <c:v>3.9</c:v>
                </c:pt>
                <c:pt idx="42">
                  <c:v>6</c:v>
                </c:pt>
                <c:pt idx="43">
                  <c:v>2.7</c:v>
                </c:pt>
                <c:pt idx="44">
                  <c:v>3.9</c:v>
                </c:pt>
                <c:pt idx="45">
                  <c:v>4.4000000000000004</c:v>
                </c:pt>
                <c:pt idx="46">
                  <c:v>3.7</c:v>
                </c:pt>
                <c:pt idx="47">
                  <c:v>5.2</c:v>
                </c:pt>
                <c:pt idx="48">
                  <c:v>5.0999999999999996</c:v>
                </c:pt>
                <c:pt idx="49">
                  <c:v>3.1</c:v>
                </c:pt>
                <c:pt idx="50">
                  <c:v>1.9</c:v>
                </c:pt>
                <c:pt idx="51">
                  <c:v>6</c:v>
                </c:pt>
                <c:pt idx="52">
                  <c:v>3.4</c:v>
                </c:pt>
                <c:pt idx="53">
                  <c:v>3.3</c:v>
                </c:pt>
                <c:pt idx="54">
                  <c:v>-8.9</c:v>
                </c:pt>
                <c:pt idx="55">
                  <c:v>-0.6</c:v>
                </c:pt>
                <c:pt idx="56">
                  <c:v>1.4</c:v>
                </c:pt>
                <c:pt idx="57">
                  <c:v>0.6</c:v>
                </c:pt>
                <c:pt idx="58">
                  <c:v>2.7</c:v>
                </c:pt>
                <c:pt idx="59">
                  <c:v>3.9</c:v>
                </c:pt>
                <c:pt idx="60">
                  <c:v>5.7</c:v>
                </c:pt>
                <c:pt idx="61">
                  <c:v>5.3</c:v>
                </c:pt>
                <c:pt idx="62">
                  <c:v>4.5</c:v>
                </c:pt>
                <c:pt idx="63">
                  <c:v>5.4</c:v>
                </c:pt>
                <c:pt idx="64">
                  <c:v>3.6</c:v>
                </c:pt>
                <c:pt idx="65">
                  <c:v>8.4</c:v>
                </c:pt>
                <c:pt idx="66">
                  <c:v>3</c:v>
                </c:pt>
                <c:pt idx="67">
                  <c:v>6.4</c:v>
                </c:pt>
                <c:pt idx="68">
                  <c:v>6.9</c:v>
                </c:pt>
                <c:pt idx="69">
                  <c:v>6</c:v>
                </c:pt>
                <c:pt idx="70">
                  <c:v>6.1</c:v>
                </c:pt>
                <c:pt idx="71">
                  <c:v>5.6</c:v>
                </c:pt>
                <c:pt idx="72">
                  <c:v>4.9000000000000004</c:v>
                </c:pt>
                <c:pt idx="73">
                  <c:v>7.1</c:v>
                </c:pt>
                <c:pt idx="74">
                  <c:v>5.0999999999999996</c:v>
                </c:pt>
                <c:pt idx="75">
                  <c:v>7.7</c:v>
                </c:pt>
                <c:pt idx="76">
                  <c:v>8.1</c:v>
                </c:pt>
                <c:pt idx="77">
                  <c:v>4.0999999999999996</c:v>
                </c:pt>
                <c:pt idx="78">
                  <c:v>6</c:v>
                </c:pt>
                <c:pt idx="79">
                  <c:v>7.5</c:v>
                </c:pt>
                <c:pt idx="80">
                  <c:v>8.5</c:v>
                </c:pt>
                <c:pt idx="81">
                  <c:v>6.3</c:v>
                </c:pt>
                <c:pt idx="82">
                  <c:v>11.7</c:v>
                </c:pt>
                <c:pt idx="83">
                  <c:v>0</c:v>
                </c:pt>
                <c:pt idx="84">
                  <c:v>2.5</c:v>
                </c:pt>
                <c:pt idx="85">
                  <c:v>3.8</c:v>
                </c:pt>
                <c:pt idx="86">
                  <c:v>5.7</c:v>
                </c:pt>
                <c:pt idx="87">
                  <c:v>14.8</c:v>
                </c:pt>
                <c:pt idx="88">
                  <c:v>13.6</c:v>
                </c:pt>
                <c:pt idx="89">
                  <c:v>27.1</c:v>
                </c:pt>
                <c:pt idx="90">
                  <c:v>4.7044444444444471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F8-444F-8BD3-FFEF771CA2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99952"/>
        <c:axId val="530804512"/>
      </c:lineChart>
      <c:catAx>
        <c:axId val="3605999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aseline="0"/>
                  <a:t>Quarter</a:t>
                </a:r>
              </a:p>
            </c:rich>
          </c:tx>
          <c:layout>
            <c:manualLayout>
              <c:xMode val="edge"/>
              <c:yMode val="edge"/>
              <c:x val="0.48056939193173542"/>
              <c:y val="0.878762940165474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0804512"/>
        <c:crosses val="autoZero"/>
        <c:auto val="1"/>
        <c:lblAlgn val="ctr"/>
        <c:lblOffset val="100"/>
        <c:noMultiLvlLbl val="0"/>
      </c:catAx>
      <c:valAx>
        <c:axId val="530804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aseline="0"/>
                  <a:t>Percent Change from last 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0599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0.37018418953137466"/>
          <c:y val="0.9290986849994004"/>
          <c:w val="0.22659193867286412"/>
          <c:h val="6.32871018026300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279400</xdr:colOff>
      <xdr:row>1</xdr:row>
      <xdr:rowOff>63500</xdr:rowOff>
    </xdr:from>
    <xdr:to>
      <xdr:col>15</xdr:col>
      <xdr:colOff>279400</xdr:colOff>
      <xdr:row>11</xdr:row>
      <xdr:rowOff>63500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D330A8A-2FE3-F7FD-1764-0BD3BC3A1E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279400</xdr:colOff>
      <xdr:row>1</xdr:row>
      <xdr:rowOff>63500</xdr:rowOff>
    </xdr:from>
    <xdr:to>
      <xdr:col>15</xdr:col>
      <xdr:colOff>279400</xdr:colOff>
      <xdr:row>11</xdr:row>
      <xdr:rowOff>63500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C1D9ED5-8BEF-55BB-FF14-4A6D408817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279400</xdr:colOff>
      <xdr:row>1</xdr:row>
      <xdr:rowOff>63500</xdr:rowOff>
    </xdr:from>
    <xdr:to>
      <xdr:col>15</xdr:col>
      <xdr:colOff>279400</xdr:colOff>
      <xdr:row>11</xdr:row>
      <xdr:rowOff>63500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9712840-0396-577C-9BD8-ED236A9D17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279400</xdr:colOff>
      <xdr:row>1</xdr:row>
      <xdr:rowOff>63500</xdr:rowOff>
    </xdr:from>
    <xdr:to>
      <xdr:col>15</xdr:col>
      <xdr:colOff>279400</xdr:colOff>
      <xdr:row>11</xdr:row>
      <xdr:rowOff>63500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8062CE1-58D3-A60C-15C4-28A369FC4D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230415</xdr:colOff>
      <xdr:row>120</xdr:row>
      <xdr:rowOff>145142</xdr:rowOff>
    </xdr:from>
    <xdr:to>
      <xdr:col>9</xdr:col>
      <xdr:colOff>344714</xdr:colOff>
      <xdr:row>167</xdr:row>
      <xdr:rowOff>32656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AF88E18-1ECF-DC86-A813-681440EA70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FE0D1-776F-D64E-BFB8-DC36C4071163}">
  <dimension ref="B1:BT36"/>
  <sheetViews>
    <sheetView zoomScale="60" zoomScaleNormal="60" workbookViewId="0">
      <selection activeCell="B21" sqref="B21"/>
    </sheetView>
  </sheetViews>
  <sheetFormatPr baseColWidth="10" defaultRowHeight="16" x14ac:dyDescent="0.2"/>
  <cols>
    <col min="27" max="27" width="12.33203125" bestFit="1" customWidth="1"/>
    <col min="29" max="29" width="111" bestFit="1" customWidth="1"/>
    <col min="38" max="38" width="111" bestFit="1" customWidth="1"/>
    <col min="39" max="39" width="17.33203125" bestFit="1" customWidth="1"/>
    <col min="47" max="47" width="111" bestFit="1" customWidth="1"/>
  </cols>
  <sheetData>
    <row r="1" spans="2:72" x14ac:dyDescent="0.2">
      <c r="B1" t="s">
        <v>30</v>
      </c>
    </row>
    <row r="2" spans="2:72" x14ac:dyDescent="0.2">
      <c r="N2">
        <v>2021</v>
      </c>
    </row>
    <row r="3" spans="2:72" x14ac:dyDescent="0.2">
      <c r="B3" t="s">
        <v>0</v>
      </c>
    </row>
    <row r="5" spans="2:72" x14ac:dyDescent="0.2">
      <c r="C5" t="s">
        <v>1</v>
      </c>
      <c r="E5" t="s">
        <v>2</v>
      </c>
      <c r="F5" t="s">
        <v>3</v>
      </c>
      <c r="H5" t="s">
        <v>3</v>
      </c>
      <c r="L5" t="s">
        <v>1</v>
      </c>
      <c r="N5" t="s">
        <v>2</v>
      </c>
      <c r="O5" t="s">
        <v>3</v>
      </c>
      <c r="Q5" t="s">
        <v>3</v>
      </c>
      <c r="U5" t="s">
        <v>1</v>
      </c>
      <c r="W5" t="s">
        <v>2</v>
      </c>
      <c r="X5" t="s">
        <v>3</v>
      </c>
      <c r="Z5" t="s">
        <v>3</v>
      </c>
      <c r="AD5" t="s">
        <v>1</v>
      </c>
      <c r="AF5" t="s">
        <v>2</v>
      </c>
      <c r="AG5" t="s">
        <v>3</v>
      </c>
      <c r="AI5" t="s">
        <v>3</v>
      </c>
      <c r="AM5" t="s">
        <v>1</v>
      </c>
      <c r="AO5" t="s">
        <v>2</v>
      </c>
      <c r="AP5" t="s">
        <v>3</v>
      </c>
      <c r="AR5" t="s">
        <v>3</v>
      </c>
      <c r="AV5" t="s">
        <v>1</v>
      </c>
      <c r="AX5" t="s">
        <v>2</v>
      </c>
      <c r="AY5" t="s">
        <v>3</v>
      </c>
      <c r="BA5" t="s">
        <v>3</v>
      </c>
      <c r="BE5" t="s">
        <v>1</v>
      </c>
      <c r="BG5" t="s">
        <v>2</v>
      </c>
      <c r="BH5" t="s">
        <v>3</v>
      </c>
      <c r="BJ5" t="s">
        <v>3</v>
      </c>
      <c r="BN5" t="s">
        <v>1</v>
      </c>
      <c r="BP5" t="s">
        <v>2</v>
      </c>
      <c r="BQ5" t="s">
        <v>3</v>
      </c>
      <c r="BS5" t="s">
        <v>3</v>
      </c>
    </row>
    <row r="6" spans="2:72" x14ac:dyDescent="0.2">
      <c r="C6" t="s">
        <v>4</v>
      </c>
      <c r="E6" t="s">
        <v>5</v>
      </c>
      <c r="F6" t="s">
        <v>6</v>
      </c>
      <c r="H6" t="s">
        <v>7</v>
      </c>
      <c r="L6" t="s">
        <v>4</v>
      </c>
      <c r="N6" t="s">
        <v>5</v>
      </c>
      <c r="O6" t="s">
        <v>6</v>
      </c>
      <c r="Q6" t="s">
        <v>7</v>
      </c>
      <c r="U6" t="s">
        <v>4</v>
      </c>
      <c r="W6" t="s">
        <v>5</v>
      </c>
      <c r="X6" t="s">
        <v>6</v>
      </c>
      <c r="Z6" t="s">
        <v>7</v>
      </c>
      <c r="AD6" t="s">
        <v>4</v>
      </c>
      <c r="AF6" t="s">
        <v>5</v>
      </c>
      <c r="AG6" t="s">
        <v>6</v>
      </c>
      <c r="AI6" t="s">
        <v>7</v>
      </c>
      <c r="AM6" t="s">
        <v>4</v>
      </c>
      <c r="AO6" t="s">
        <v>5</v>
      </c>
      <c r="AP6" t="s">
        <v>6</v>
      </c>
      <c r="AR6" t="s">
        <v>7</v>
      </c>
      <c r="AV6" t="s">
        <v>4</v>
      </c>
      <c r="AX6" t="s">
        <v>5</v>
      </c>
      <c r="AY6" t="s">
        <v>6</v>
      </c>
      <c r="BA6" t="s">
        <v>7</v>
      </c>
      <c r="BE6" t="s">
        <v>4</v>
      </c>
      <c r="BG6" t="s">
        <v>5</v>
      </c>
      <c r="BH6" t="s">
        <v>6</v>
      </c>
      <c r="BJ6" t="s">
        <v>7</v>
      </c>
      <c r="BN6" t="s">
        <v>4</v>
      </c>
      <c r="BP6" t="s">
        <v>5</v>
      </c>
      <c r="BQ6" t="s">
        <v>6</v>
      </c>
      <c r="BS6" t="s">
        <v>7</v>
      </c>
    </row>
    <row r="7" spans="2:72" x14ac:dyDescent="0.2">
      <c r="B7" t="s">
        <v>8</v>
      </c>
      <c r="E7" t="s">
        <v>9</v>
      </c>
      <c r="H7" t="s">
        <v>10</v>
      </c>
      <c r="K7" t="s">
        <v>8</v>
      </c>
      <c r="N7" t="s">
        <v>9</v>
      </c>
      <c r="Q7" t="s">
        <v>10</v>
      </c>
      <c r="T7" t="s">
        <v>8</v>
      </c>
      <c r="W7" t="s">
        <v>9</v>
      </c>
      <c r="Z7" t="s">
        <v>10</v>
      </c>
      <c r="AC7" t="s">
        <v>8</v>
      </c>
      <c r="AF7" t="s">
        <v>9</v>
      </c>
      <c r="AI7" t="s">
        <v>10</v>
      </c>
      <c r="AL7" t="s">
        <v>8</v>
      </c>
      <c r="AO7" t="s">
        <v>9</v>
      </c>
      <c r="AR7" t="s">
        <v>10</v>
      </c>
      <c r="AU7" t="s">
        <v>8</v>
      </c>
      <c r="AX7" t="s">
        <v>9</v>
      </c>
      <c r="BA7" t="s">
        <v>10</v>
      </c>
      <c r="BD7" t="s">
        <v>8</v>
      </c>
      <c r="BG7" t="s">
        <v>9</v>
      </c>
      <c r="BJ7" t="s">
        <v>10</v>
      </c>
      <c r="BM7" t="s">
        <v>8</v>
      </c>
      <c r="BP7" t="s">
        <v>9</v>
      </c>
      <c r="BS7" t="s">
        <v>10</v>
      </c>
    </row>
    <row r="8" spans="2:72" x14ac:dyDescent="0.2">
      <c r="C8" t="s">
        <v>11</v>
      </c>
      <c r="D8" t="s">
        <v>2</v>
      </c>
      <c r="E8" t="s">
        <v>11</v>
      </c>
      <c r="F8" t="s">
        <v>12</v>
      </c>
      <c r="G8" t="s">
        <v>2</v>
      </c>
      <c r="H8" t="s">
        <v>13</v>
      </c>
      <c r="I8" t="s">
        <v>14</v>
      </c>
      <c r="L8" t="s">
        <v>11</v>
      </c>
      <c r="M8" t="s">
        <v>2</v>
      </c>
      <c r="N8" t="s">
        <v>11</v>
      </c>
      <c r="O8" t="s">
        <v>12</v>
      </c>
      <c r="P8" t="s">
        <v>2</v>
      </c>
      <c r="Q8" t="s">
        <v>13</v>
      </c>
      <c r="R8" t="s">
        <v>14</v>
      </c>
      <c r="U8" t="s">
        <v>11</v>
      </c>
      <c r="V8" t="s">
        <v>2</v>
      </c>
      <c r="W8" t="s">
        <v>11</v>
      </c>
      <c r="X8" t="s">
        <v>12</v>
      </c>
      <c r="Y8" t="s">
        <v>2</v>
      </c>
      <c r="Z8" t="s">
        <v>13</v>
      </c>
      <c r="AA8" t="s">
        <v>14</v>
      </c>
      <c r="AD8" t="s">
        <v>11</v>
      </c>
      <c r="AE8" t="s">
        <v>2</v>
      </c>
      <c r="AF8" t="s">
        <v>11</v>
      </c>
      <c r="AG8" t="s">
        <v>12</v>
      </c>
      <c r="AH8" t="s">
        <v>2</v>
      </c>
      <c r="AI8" t="s">
        <v>13</v>
      </c>
      <c r="AJ8" t="s">
        <v>14</v>
      </c>
      <c r="AM8" t="s">
        <v>11</v>
      </c>
      <c r="AN8" t="s">
        <v>2</v>
      </c>
      <c r="AO8" t="s">
        <v>11</v>
      </c>
      <c r="AP8" t="s">
        <v>12</v>
      </c>
      <c r="AQ8" t="s">
        <v>2</v>
      </c>
      <c r="AR8" t="s">
        <v>13</v>
      </c>
      <c r="AS8" t="s">
        <v>14</v>
      </c>
      <c r="AV8" t="s">
        <v>11</v>
      </c>
      <c r="AW8" t="s">
        <v>2</v>
      </c>
      <c r="AX8" t="s">
        <v>11</v>
      </c>
      <c r="AY8" t="s">
        <v>12</v>
      </c>
      <c r="AZ8" t="s">
        <v>2</v>
      </c>
      <c r="BA8" t="s">
        <v>13</v>
      </c>
      <c r="BB8" t="s">
        <v>14</v>
      </c>
      <c r="BE8" t="s">
        <v>11</v>
      </c>
      <c r="BF8" t="s">
        <v>2</v>
      </c>
      <c r="BG8" t="s">
        <v>11</v>
      </c>
      <c r="BH8" t="s">
        <v>12</v>
      </c>
      <c r="BI8" t="s">
        <v>2</v>
      </c>
      <c r="BJ8" t="s">
        <v>13</v>
      </c>
      <c r="BK8" t="s">
        <v>14</v>
      </c>
      <c r="BN8" t="s">
        <v>11</v>
      </c>
      <c r="BO8" t="s">
        <v>2</v>
      </c>
      <c r="BP8" t="s">
        <v>11</v>
      </c>
      <c r="BQ8" t="s">
        <v>12</v>
      </c>
      <c r="BR8" t="s">
        <v>2</v>
      </c>
      <c r="BS8" t="s">
        <v>13</v>
      </c>
      <c r="BT8" t="s">
        <v>14</v>
      </c>
    </row>
    <row r="10" spans="2:72" x14ac:dyDescent="0.2">
      <c r="B10" t="s">
        <v>15</v>
      </c>
      <c r="K10" t="s">
        <v>15</v>
      </c>
      <c r="T10" t="s">
        <v>15</v>
      </c>
      <c r="AC10" t="s">
        <v>15</v>
      </c>
      <c r="AL10" t="s">
        <v>15</v>
      </c>
      <c r="AU10" t="s">
        <v>15</v>
      </c>
      <c r="BD10" t="s">
        <v>15</v>
      </c>
      <c r="BM10" t="s">
        <v>15</v>
      </c>
    </row>
    <row r="11" spans="2:72" x14ac:dyDescent="0.2">
      <c r="B11" t="s">
        <v>16</v>
      </c>
      <c r="C11">
        <v>1778625</v>
      </c>
      <c r="D11">
        <v>257283</v>
      </c>
      <c r="E11">
        <v>14.5</v>
      </c>
      <c r="F11">
        <v>1.9</v>
      </c>
      <c r="G11">
        <v>2.7</v>
      </c>
      <c r="H11">
        <v>7.2</v>
      </c>
      <c r="I11">
        <v>6.8</v>
      </c>
      <c r="K11" t="s">
        <v>34</v>
      </c>
      <c r="L11">
        <v>1778625</v>
      </c>
      <c r="M11">
        <v>257283</v>
      </c>
      <c r="N11">
        <v>14.5</v>
      </c>
      <c r="O11">
        <v>1.9</v>
      </c>
      <c r="P11">
        <v>2.7</v>
      </c>
      <c r="Q11">
        <v>7.2</v>
      </c>
      <c r="R11">
        <v>6.8</v>
      </c>
      <c r="T11" t="s">
        <v>34</v>
      </c>
      <c r="U11">
        <v>1778625</v>
      </c>
      <c r="V11">
        <v>257283</v>
      </c>
      <c r="W11">
        <v>14.5</v>
      </c>
      <c r="X11">
        <v>1.9</v>
      </c>
      <c r="Y11">
        <v>2.7</v>
      </c>
      <c r="Z11">
        <v>7.2</v>
      </c>
      <c r="AA11">
        <v>6.8</v>
      </c>
      <c r="AC11" t="s">
        <v>34</v>
      </c>
      <c r="AD11">
        <v>1778625</v>
      </c>
      <c r="AE11">
        <v>257283</v>
      </c>
      <c r="AF11">
        <v>14.5</v>
      </c>
      <c r="AG11">
        <v>1.9</v>
      </c>
      <c r="AH11">
        <v>2.7</v>
      </c>
      <c r="AI11">
        <v>7.2</v>
      </c>
      <c r="AJ11">
        <v>6.8</v>
      </c>
      <c r="AL11" t="s">
        <v>34</v>
      </c>
      <c r="AM11">
        <v>1778625</v>
      </c>
      <c r="AN11">
        <v>257283</v>
      </c>
      <c r="AO11">
        <v>14.5</v>
      </c>
      <c r="AP11">
        <v>1.9</v>
      </c>
      <c r="AQ11">
        <v>2.7</v>
      </c>
      <c r="AR11">
        <v>7.2</v>
      </c>
      <c r="AS11">
        <v>6.8</v>
      </c>
      <c r="AU11" t="s">
        <v>34</v>
      </c>
      <c r="AV11">
        <v>1778625</v>
      </c>
      <c r="AW11">
        <v>257283</v>
      </c>
      <c r="AX11">
        <v>14.5</v>
      </c>
      <c r="AY11">
        <v>1.9</v>
      </c>
      <c r="AZ11">
        <v>2.7</v>
      </c>
      <c r="BA11">
        <v>7.2</v>
      </c>
      <c r="BB11">
        <v>6.8</v>
      </c>
      <c r="BD11" t="s">
        <v>34</v>
      </c>
      <c r="BE11">
        <v>1778625</v>
      </c>
      <c r="BF11">
        <v>257283</v>
      </c>
      <c r="BG11">
        <v>14.5</v>
      </c>
      <c r="BH11">
        <v>1.9</v>
      </c>
      <c r="BI11">
        <v>2.7</v>
      </c>
      <c r="BJ11">
        <v>7.2</v>
      </c>
      <c r="BK11">
        <v>6.8</v>
      </c>
      <c r="BM11" t="s">
        <v>34</v>
      </c>
      <c r="BN11">
        <v>1778625</v>
      </c>
      <c r="BO11">
        <v>257283</v>
      </c>
      <c r="BP11">
        <v>14.5</v>
      </c>
      <c r="BQ11">
        <v>1.9</v>
      </c>
      <c r="BR11">
        <v>2.7</v>
      </c>
      <c r="BS11">
        <v>7.2</v>
      </c>
      <c r="BT11">
        <v>6.8</v>
      </c>
    </row>
    <row r="12" spans="2:72" x14ac:dyDescent="0.2">
      <c r="B12" t="s">
        <v>17</v>
      </c>
      <c r="C12">
        <v>1745338</v>
      </c>
      <c r="D12">
        <v>250424</v>
      </c>
      <c r="E12">
        <v>14.3</v>
      </c>
      <c r="F12">
        <v>3.6</v>
      </c>
      <c r="G12">
        <v>2.6</v>
      </c>
      <c r="H12">
        <v>10.8</v>
      </c>
      <c r="I12">
        <v>6.8</v>
      </c>
      <c r="L12">
        <v>1745338</v>
      </c>
      <c r="M12">
        <v>250424</v>
      </c>
      <c r="N12">
        <v>14.3</v>
      </c>
      <c r="O12">
        <v>3.6</v>
      </c>
      <c r="P12">
        <v>2.6</v>
      </c>
      <c r="Q12">
        <v>10.8</v>
      </c>
      <c r="R12">
        <v>6.8</v>
      </c>
      <c r="U12">
        <v>1745338</v>
      </c>
      <c r="V12">
        <v>250424</v>
      </c>
      <c r="W12">
        <v>14.3</v>
      </c>
      <c r="X12">
        <v>3.6</v>
      </c>
      <c r="Y12">
        <v>2.6</v>
      </c>
      <c r="Z12">
        <v>10.8</v>
      </c>
      <c r="AA12">
        <v>6.8</v>
      </c>
      <c r="AD12">
        <v>1745338</v>
      </c>
      <c r="AE12">
        <v>250424</v>
      </c>
      <c r="AF12">
        <v>14.3</v>
      </c>
      <c r="AG12">
        <v>3.6</v>
      </c>
      <c r="AH12">
        <v>2.6</v>
      </c>
      <c r="AI12">
        <v>10.8</v>
      </c>
      <c r="AJ12">
        <v>6.8</v>
      </c>
      <c r="AM12">
        <v>1745338</v>
      </c>
      <c r="AN12">
        <v>250424</v>
      </c>
      <c r="AO12">
        <v>14.3</v>
      </c>
      <c r="AP12">
        <v>3.6</v>
      </c>
      <c r="AQ12">
        <v>2.6</v>
      </c>
      <c r="AR12">
        <v>10.8</v>
      </c>
      <c r="AS12">
        <v>6.8</v>
      </c>
      <c r="AV12">
        <v>1745338</v>
      </c>
      <c r="AW12">
        <v>250424</v>
      </c>
      <c r="AX12">
        <v>14.3</v>
      </c>
      <c r="AY12">
        <v>3.6</v>
      </c>
      <c r="AZ12">
        <v>2.6</v>
      </c>
      <c r="BA12">
        <v>10.8</v>
      </c>
      <c r="BB12">
        <v>6.8</v>
      </c>
      <c r="BE12">
        <v>1745338</v>
      </c>
      <c r="BF12">
        <v>250424</v>
      </c>
      <c r="BG12">
        <v>14.3</v>
      </c>
      <c r="BH12">
        <v>3.6</v>
      </c>
      <c r="BI12">
        <v>2.6</v>
      </c>
      <c r="BJ12">
        <v>10.8</v>
      </c>
      <c r="BK12">
        <v>6.8</v>
      </c>
      <c r="BN12">
        <v>1745338</v>
      </c>
      <c r="BO12">
        <v>250424</v>
      </c>
      <c r="BP12">
        <v>14.3</v>
      </c>
      <c r="BQ12">
        <v>3.6</v>
      </c>
      <c r="BR12">
        <v>2.6</v>
      </c>
      <c r="BS12">
        <v>10.8</v>
      </c>
      <c r="BT12">
        <v>6.8</v>
      </c>
    </row>
    <row r="13" spans="2:72" x14ac:dyDescent="0.2">
      <c r="B13" t="s">
        <v>18</v>
      </c>
      <c r="C13">
        <v>1684796</v>
      </c>
      <c r="D13">
        <v>244144</v>
      </c>
      <c r="E13">
        <v>14.5</v>
      </c>
      <c r="F13">
        <v>2.6</v>
      </c>
      <c r="G13">
        <v>1.6</v>
      </c>
      <c r="H13">
        <v>14.9</v>
      </c>
      <c r="I13">
        <v>10.3</v>
      </c>
      <c r="K13" t="s">
        <v>33</v>
      </c>
      <c r="L13">
        <v>1684796</v>
      </c>
      <c r="M13">
        <v>244144</v>
      </c>
      <c r="N13">
        <v>14.5</v>
      </c>
      <c r="O13">
        <v>2.6</v>
      </c>
      <c r="P13">
        <v>1.6</v>
      </c>
      <c r="Q13">
        <v>14.9</v>
      </c>
      <c r="R13">
        <v>10.3</v>
      </c>
      <c r="T13" t="s">
        <v>33</v>
      </c>
      <c r="U13">
        <v>1684796</v>
      </c>
      <c r="V13">
        <v>244144</v>
      </c>
      <c r="W13">
        <v>14.5</v>
      </c>
      <c r="X13">
        <v>2.6</v>
      </c>
      <c r="Y13">
        <v>1.6</v>
      </c>
      <c r="Z13">
        <v>14.9</v>
      </c>
      <c r="AA13">
        <v>10.3</v>
      </c>
      <c r="AC13" t="s">
        <v>33</v>
      </c>
      <c r="AD13">
        <v>1684796</v>
      </c>
      <c r="AE13">
        <v>244144</v>
      </c>
      <c r="AF13">
        <v>14.5</v>
      </c>
      <c r="AG13">
        <v>2.6</v>
      </c>
      <c r="AH13">
        <v>1.6</v>
      </c>
      <c r="AI13">
        <v>14.9</v>
      </c>
      <c r="AJ13">
        <v>10.3</v>
      </c>
      <c r="AL13" t="s">
        <v>33</v>
      </c>
      <c r="AM13">
        <v>1684796</v>
      </c>
      <c r="AN13">
        <v>244144</v>
      </c>
      <c r="AO13">
        <v>14.5</v>
      </c>
      <c r="AP13">
        <v>2.6</v>
      </c>
      <c r="AQ13">
        <v>1.6</v>
      </c>
      <c r="AR13">
        <v>14.9</v>
      </c>
      <c r="AS13">
        <v>10.3</v>
      </c>
      <c r="AU13" t="s">
        <v>33</v>
      </c>
      <c r="AV13">
        <v>1684796</v>
      </c>
      <c r="AW13">
        <v>244144</v>
      </c>
      <c r="AX13">
        <v>14.5</v>
      </c>
      <c r="AY13">
        <v>2.6</v>
      </c>
      <c r="AZ13">
        <v>1.6</v>
      </c>
      <c r="BA13">
        <v>14.9</v>
      </c>
      <c r="BB13">
        <v>10.3</v>
      </c>
      <c r="BD13" t="s">
        <v>33</v>
      </c>
      <c r="BE13">
        <v>1684796</v>
      </c>
      <c r="BF13">
        <v>244144</v>
      </c>
      <c r="BG13">
        <v>14.5</v>
      </c>
      <c r="BH13">
        <v>2.6</v>
      </c>
      <c r="BI13">
        <v>1.6</v>
      </c>
      <c r="BJ13">
        <v>14.9</v>
      </c>
      <c r="BK13">
        <v>10.3</v>
      </c>
      <c r="BM13" t="s">
        <v>33</v>
      </c>
      <c r="BN13">
        <v>1684796</v>
      </c>
      <c r="BO13">
        <v>244144</v>
      </c>
      <c r="BP13">
        <v>14.5</v>
      </c>
      <c r="BQ13">
        <v>2.6</v>
      </c>
      <c r="BR13">
        <v>1.6</v>
      </c>
      <c r="BS13">
        <v>14.9</v>
      </c>
      <c r="BT13">
        <v>10.3</v>
      </c>
    </row>
    <row r="14" spans="2:72" x14ac:dyDescent="0.2">
      <c r="B14" t="s">
        <v>19</v>
      </c>
      <c r="C14">
        <v>1641669</v>
      </c>
      <c r="D14">
        <v>240368</v>
      </c>
      <c r="E14">
        <v>14.6</v>
      </c>
      <c r="F14">
        <v>-1.1000000000000001</v>
      </c>
      <c r="G14">
        <v>-0.2</v>
      </c>
      <c r="H14">
        <v>12.7</v>
      </c>
      <c r="I14">
        <v>9.6</v>
      </c>
      <c r="K14" t="s">
        <v>19</v>
      </c>
      <c r="L14">
        <v>1641669</v>
      </c>
      <c r="M14">
        <v>240368</v>
      </c>
      <c r="N14">
        <v>14.6</v>
      </c>
      <c r="O14">
        <v>-1.1000000000000001</v>
      </c>
      <c r="P14">
        <v>-0.2</v>
      </c>
      <c r="Q14">
        <v>12.7</v>
      </c>
      <c r="R14">
        <v>9.6</v>
      </c>
      <c r="T14" t="s">
        <v>19</v>
      </c>
      <c r="U14">
        <v>1641669</v>
      </c>
      <c r="V14">
        <v>240368</v>
      </c>
      <c r="W14">
        <v>14.6</v>
      </c>
      <c r="X14">
        <v>-1.1000000000000001</v>
      </c>
      <c r="Y14">
        <v>-0.2</v>
      </c>
      <c r="Z14">
        <v>12.7</v>
      </c>
      <c r="AA14">
        <v>9.6</v>
      </c>
      <c r="AC14" t="s">
        <v>19</v>
      </c>
      <c r="AD14">
        <v>1641669</v>
      </c>
      <c r="AE14">
        <v>240368</v>
      </c>
      <c r="AF14">
        <v>14.6</v>
      </c>
      <c r="AG14">
        <v>-1.1000000000000001</v>
      </c>
      <c r="AH14">
        <v>-0.2</v>
      </c>
      <c r="AI14">
        <v>12.7</v>
      </c>
      <c r="AJ14">
        <v>9.6</v>
      </c>
      <c r="AL14" t="s">
        <v>19</v>
      </c>
      <c r="AM14">
        <v>1641669</v>
      </c>
      <c r="AN14">
        <v>240368</v>
      </c>
      <c r="AO14">
        <v>14.6</v>
      </c>
      <c r="AP14">
        <v>-1.1000000000000001</v>
      </c>
      <c r="AQ14">
        <v>-0.2</v>
      </c>
      <c r="AR14">
        <v>12.7</v>
      </c>
      <c r="AS14">
        <v>9.6</v>
      </c>
      <c r="AU14" t="s">
        <v>19</v>
      </c>
      <c r="AV14">
        <v>1641669</v>
      </c>
      <c r="AW14">
        <v>240368</v>
      </c>
      <c r="AX14">
        <v>14.6</v>
      </c>
      <c r="AY14">
        <v>-1.1000000000000001</v>
      </c>
      <c r="AZ14">
        <v>-0.2</v>
      </c>
      <c r="BA14">
        <v>12.7</v>
      </c>
      <c r="BB14">
        <v>9.6</v>
      </c>
      <c r="BD14" t="s">
        <v>19</v>
      </c>
      <c r="BE14">
        <v>1641669</v>
      </c>
      <c r="BF14">
        <v>240368</v>
      </c>
      <c r="BG14">
        <v>14.6</v>
      </c>
      <c r="BH14">
        <v>-1.1000000000000001</v>
      </c>
      <c r="BI14">
        <v>-0.2</v>
      </c>
      <c r="BJ14">
        <v>12.7</v>
      </c>
      <c r="BK14">
        <v>9.6</v>
      </c>
      <c r="BM14" t="s">
        <v>19</v>
      </c>
      <c r="BN14">
        <v>1641669</v>
      </c>
      <c r="BO14">
        <v>240368</v>
      </c>
      <c r="BP14">
        <v>14.6</v>
      </c>
      <c r="BQ14">
        <v>-1.1000000000000001</v>
      </c>
      <c r="BR14">
        <v>-0.2</v>
      </c>
      <c r="BS14">
        <v>12.7</v>
      </c>
      <c r="BT14">
        <v>9.6</v>
      </c>
    </row>
    <row r="15" spans="2:72" x14ac:dyDescent="0.2">
      <c r="B15" t="s">
        <v>20</v>
      </c>
      <c r="C15">
        <v>1659350</v>
      </c>
      <c r="D15">
        <v>240911</v>
      </c>
      <c r="E15">
        <v>14.5</v>
      </c>
      <c r="F15">
        <v>5.3</v>
      </c>
      <c r="G15">
        <v>2.8</v>
      </c>
      <c r="H15">
        <v>28.6</v>
      </c>
      <c r="I15">
        <v>14.2</v>
      </c>
      <c r="K15" t="s">
        <v>20</v>
      </c>
      <c r="L15">
        <v>1659350</v>
      </c>
      <c r="M15">
        <v>240911</v>
      </c>
      <c r="N15">
        <v>14.5</v>
      </c>
      <c r="O15">
        <v>5.3</v>
      </c>
      <c r="P15">
        <v>2.8</v>
      </c>
      <c r="Q15">
        <v>28.6</v>
      </c>
      <c r="R15">
        <v>14.2</v>
      </c>
      <c r="T15" t="s">
        <v>20</v>
      </c>
      <c r="U15">
        <v>1659350</v>
      </c>
      <c r="V15">
        <v>240911</v>
      </c>
      <c r="W15">
        <v>14.5</v>
      </c>
      <c r="X15">
        <v>5.3</v>
      </c>
      <c r="Y15">
        <v>2.8</v>
      </c>
      <c r="Z15">
        <v>28.6</v>
      </c>
      <c r="AA15">
        <v>14.2</v>
      </c>
      <c r="AC15" t="s">
        <v>20</v>
      </c>
      <c r="AD15">
        <v>1659350</v>
      </c>
      <c r="AE15">
        <v>240911</v>
      </c>
      <c r="AF15">
        <v>14.5</v>
      </c>
      <c r="AG15">
        <v>5.3</v>
      </c>
      <c r="AH15">
        <v>2.8</v>
      </c>
      <c r="AI15">
        <v>28.6</v>
      </c>
      <c r="AJ15">
        <v>14.2</v>
      </c>
      <c r="AL15" t="s">
        <v>20</v>
      </c>
      <c r="AM15">
        <v>1659350</v>
      </c>
      <c r="AN15">
        <v>240911</v>
      </c>
      <c r="AO15">
        <v>14.5</v>
      </c>
      <c r="AP15">
        <v>5.3</v>
      </c>
      <c r="AQ15">
        <v>2.8</v>
      </c>
      <c r="AR15">
        <v>28.6</v>
      </c>
      <c r="AS15">
        <v>14.2</v>
      </c>
      <c r="AU15" t="s">
        <v>20</v>
      </c>
      <c r="AV15">
        <v>1659350</v>
      </c>
      <c r="AW15">
        <v>240911</v>
      </c>
      <c r="AX15">
        <v>14.5</v>
      </c>
      <c r="AY15">
        <v>5.3</v>
      </c>
      <c r="AZ15">
        <v>2.8</v>
      </c>
      <c r="BA15">
        <v>28.6</v>
      </c>
      <c r="BB15">
        <v>14.2</v>
      </c>
      <c r="BD15" t="s">
        <v>20</v>
      </c>
      <c r="BE15">
        <v>1659350</v>
      </c>
      <c r="BF15">
        <v>240911</v>
      </c>
      <c r="BG15">
        <v>14.5</v>
      </c>
      <c r="BH15">
        <v>5.3</v>
      </c>
      <c r="BI15">
        <v>2.8</v>
      </c>
      <c r="BJ15">
        <v>28.6</v>
      </c>
      <c r="BK15">
        <v>14.2</v>
      </c>
      <c r="BM15" t="s">
        <v>20</v>
      </c>
      <c r="BN15">
        <v>1659350</v>
      </c>
      <c r="BO15">
        <v>240911</v>
      </c>
      <c r="BP15">
        <v>14.5</v>
      </c>
      <c r="BQ15">
        <v>5.3</v>
      </c>
      <c r="BR15">
        <v>2.8</v>
      </c>
      <c r="BS15">
        <v>28.6</v>
      </c>
      <c r="BT15">
        <v>14.2</v>
      </c>
    </row>
    <row r="16" spans="2:72" x14ac:dyDescent="0.2">
      <c r="B16" t="s">
        <v>21</v>
      </c>
      <c r="K16" t="s">
        <v>21</v>
      </c>
      <c r="T16" t="s">
        <v>21</v>
      </c>
      <c r="AC16" t="s">
        <v>21</v>
      </c>
      <c r="AL16" t="s">
        <v>21</v>
      </c>
      <c r="AU16" t="s">
        <v>21</v>
      </c>
      <c r="BD16" t="s">
        <v>21</v>
      </c>
      <c r="BM16" t="s">
        <v>21</v>
      </c>
    </row>
    <row r="17" spans="2:72" x14ac:dyDescent="0.2">
      <c r="B17" t="s">
        <v>16</v>
      </c>
      <c r="C17">
        <v>1816556</v>
      </c>
      <c r="D17">
        <v>252143</v>
      </c>
      <c r="E17">
        <v>13.9</v>
      </c>
      <c r="F17">
        <v>12</v>
      </c>
      <c r="G17">
        <v>9</v>
      </c>
      <c r="H17">
        <v>7.7</v>
      </c>
      <c r="I17">
        <v>7.3</v>
      </c>
      <c r="K17" t="s">
        <v>16</v>
      </c>
      <c r="L17">
        <v>1816556</v>
      </c>
      <c r="M17">
        <v>252143</v>
      </c>
      <c r="N17">
        <v>13.9</v>
      </c>
      <c r="O17">
        <v>12</v>
      </c>
      <c r="P17">
        <v>9</v>
      </c>
      <c r="Q17">
        <v>7.7</v>
      </c>
      <c r="R17">
        <v>7.3</v>
      </c>
      <c r="T17" t="s">
        <v>16</v>
      </c>
      <c r="U17">
        <v>1816556</v>
      </c>
      <c r="V17">
        <v>252143</v>
      </c>
      <c r="W17">
        <v>13.9</v>
      </c>
      <c r="X17">
        <v>12</v>
      </c>
      <c r="Y17">
        <v>9</v>
      </c>
      <c r="Z17">
        <v>7.7</v>
      </c>
      <c r="AA17">
        <v>7.3</v>
      </c>
      <c r="AC17" t="s">
        <v>16</v>
      </c>
      <c r="AD17">
        <v>1816556</v>
      </c>
      <c r="AE17">
        <v>252143</v>
      </c>
      <c r="AF17">
        <v>13.9</v>
      </c>
      <c r="AG17">
        <v>12</v>
      </c>
      <c r="AH17">
        <v>9</v>
      </c>
      <c r="AI17">
        <v>7.7</v>
      </c>
      <c r="AJ17">
        <v>7.3</v>
      </c>
      <c r="AL17" t="s">
        <v>16</v>
      </c>
      <c r="AM17">
        <v>1816556</v>
      </c>
      <c r="AN17">
        <v>252143</v>
      </c>
      <c r="AO17">
        <v>13.9</v>
      </c>
      <c r="AP17">
        <v>12</v>
      </c>
      <c r="AQ17">
        <v>9</v>
      </c>
      <c r="AR17">
        <v>7.7</v>
      </c>
      <c r="AS17">
        <v>7.3</v>
      </c>
      <c r="AU17" t="s">
        <v>16</v>
      </c>
      <c r="AV17">
        <v>1816556</v>
      </c>
      <c r="AW17">
        <v>252143</v>
      </c>
      <c r="AX17">
        <v>13.9</v>
      </c>
      <c r="AY17">
        <v>12</v>
      </c>
      <c r="AZ17">
        <v>9</v>
      </c>
      <c r="BA17">
        <v>7.7</v>
      </c>
      <c r="BB17">
        <v>7.3</v>
      </c>
      <c r="BD17" t="s">
        <v>16</v>
      </c>
      <c r="BE17">
        <v>1816556</v>
      </c>
      <c r="BF17">
        <v>252143</v>
      </c>
      <c r="BG17">
        <v>13.9</v>
      </c>
      <c r="BH17">
        <v>12</v>
      </c>
      <c r="BI17">
        <v>9</v>
      </c>
      <c r="BJ17">
        <v>7.7</v>
      </c>
      <c r="BK17">
        <v>7.3</v>
      </c>
      <c r="BM17" t="s">
        <v>16</v>
      </c>
      <c r="BN17">
        <v>1816556</v>
      </c>
      <c r="BO17">
        <v>252143</v>
      </c>
      <c r="BP17">
        <v>13.9</v>
      </c>
      <c r="BQ17">
        <v>12</v>
      </c>
      <c r="BR17">
        <v>9</v>
      </c>
      <c r="BS17">
        <v>7.7</v>
      </c>
      <c r="BT17">
        <v>7.3</v>
      </c>
    </row>
    <row r="18" spans="2:72" x14ac:dyDescent="0.2">
      <c r="B18" t="s">
        <v>17</v>
      </c>
      <c r="C18">
        <v>1621623</v>
      </c>
      <c r="D18">
        <v>231320</v>
      </c>
      <c r="E18">
        <v>14.3</v>
      </c>
      <c r="F18">
        <v>-8.4</v>
      </c>
      <c r="G18">
        <v>-17.8</v>
      </c>
      <c r="H18">
        <v>10.5</v>
      </c>
      <c r="I18">
        <v>6.7</v>
      </c>
      <c r="K18" t="s">
        <v>17</v>
      </c>
      <c r="L18">
        <v>1621623</v>
      </c>
      <c r="M18">
        <v>231320</v>
      </c>
      <c r="N18">
        <v>14.3</v>
      </c>
      <c r="O18">
        <v>-8.4</v>
      </c>
      <c r="P18">
        <v>-17.8</v>
      </c>
      <c r="Q18">
        <v>10.5</v>
      </c>
      <c r="R18">
        <v>6.7</v>
      </c>
      <c r="T18" t="s">
        <v>17</v>
      </c>
      <c r="U18">
        <v>1621623</v>
      </c>
      <c r="V18">
        <v>231320</v>
      </c>
      <c r="W18">
        <v>14.3</v>
      </c>
      <c r="X18">
        <v>-8.4</v>
      </c>
      <c r="Y18">
        <v>-17.8</v>
      </c>
      <c r="Z18">
        <v>10.5</v>
      </c>
      <c r="AA18">
        <v>6.7</v>
      </c>
      <c r="AC18" t="s">
        <v>17</v>
      </c>
      <c r="AD18">
        <v>1621623</v>
      </c>
      <c r="AE18">
        <v>231320</v>
      </c>
      <c r="AF18">
        <v>14.3</v>
      </c>
      <c r="AG18">
        <v>-8.4</v>
      </c>
      <c r="AH18">
        <v>-17.8</v>
      </c>
      <c r="AI18">
        <v>10.5</v>
      </c>
      <c r="AJ18">
        <v>6.7</v>
      </c>
      <c r="AL18" t="s">
        <v>17</v>
      </c>
      <c r="AM18">
        <v>1621623</v>
      </c>
      <c r="AN18">
        <v>231320</v>
      </c>
      <c r="AO18">
        <v>14.3</v>
      </c>
      <c r="AP18">
        <v>-8.4</v>
      </c>
      <c r="AQ18">
        <v>-17.8</v>
      </c>
      <c r="AR18">
        <v>10.5</v>
      </c>
      <c r="AS18">
        <v>6.7</v>
      </c>
      <c r="AU18" t="s">
        <v>17</v>
      </c>
      <c r="AV18">
        <v>1621623</v>
      </c>
      <c r="AW18">
        <v>231320</v>
      </c>
      <c r="AX18">
        <v>14.3</v>
      </c>
      <c r="AY18">
        <v>-8.4</v>
      </c>
      <c r="AZ18">
        <v>-17.8</v>
      </c>
      <c r="BA18">
        <v>10.5</v>
      </c>
      <c r="BB18">
        <v>6.7</v>
      </c>
      <c r="BD18" t="s">
        <v>17</v>
      </c>
      <c r="BE18">
        <v>1621623</v>
      </c>
      <c r="BF18">
        <v>231320</v>
      </c>
      <c r="BG18">
        <v>14.3</v>
      </c>
      <c r="BH18">
        <v>-8.4</v>
      </c>
      <c r="BI18">
        <v>-17.8</v>
      </c>
      <c r="BJ18">
        <v>10.5</v>
      </c>
      <c r="BK18">
        <v>6.7</v>
      </c>
      <c r="BM18" t="s">
        <v>17</v>
      </c>
      <c r="BN18">
        <v>1621623</v>
      </c>
      <c r="BO18">
        <v>231320</v>
      </c>
      <c r="BP18">
        <v>14.3</v>
      </c>
      <c r="BQ18">
        <v>-8.4</v>
      </c>
      <c r="BR18">
        <v>-17.8</v>
      </c>
      <c r="BS18">
        <v>10.5</v>
      </c>
      <c r="BT18">
        <v>6.7</v>
      </c>
    </row>
    <row r="19" spans="2:72" x14ac:dyDescent="0.2">
      <c r="B19" t="s">
        <v>18</v>
      </c>
      <c r="C19">
        <v>1770273</v>
      </c>
      <c r="D19">
        <v>281576</v>
      </c>
      <c r="E19">
        <v>15.9</v>
      </c>
      <c r="F19">
        <v>7.8</v>
      </c>
      <c r="G19">
        <v>23.9</v>
      </c>
      <c r="H19">
        <v>14.6</v>
      </c>
      <c r="I19">
        <v>9.6999999999999993</v>
      </c>
      <c r="K19" t="s">
        <v>18</v>
      </c>
      <c r="L19">
        <v>1770273</v>
      </c>
      <c r="M19">
        <v>281576</v>
      </c>
      <c r="N19">
        <v>15.9</v>
      </c>
      <c r="O19">
        <v>7.8</v>
      </c>
      <c r="P19">
        <v>23.9</v>
      </c>
      <c r="Q19">
        <v>14.6</v>
      </c>
      <c r="R19">
        <v>9.6999999999999993</v>
      </c>
      <c r="T19" t="s">
        <v>18</v>
      </c>
      <c r="U19">
        <v>1770273</v>
      </c>
      <c r="V19">
        <v>281576</v>
      </c>
      <c r="W19">
        <v>15.9</v>
      </c>
      <c r="X19">
        <v>7.8</v>
      </c>
      <c r="Y19">
        <v>23.9</v>
      </c>
      <c r="Z19">
        <v>14.6</v>
      </c>
      <c r="AA19">
        <v>9.6999999999999993</v>
      </c>
      <c r="AC19" t="s">
        <v>18</v>
      </c>
      <c r="AD19">
        <v>1770273</v>
      </c>
      <c r="AE19">
        <v>281576</v>
      </c>
      <c r="AF19">
        <v>15.9</v>
      </c>
      <c r="AG19">
        <v>7.8</v>
      </c>
      <c r="AH19">
        <v>23.9</v>
      </c>
      <c r="AI19">
        <v>14.6</v>
      </c>
      <c r="AJ19">
        <v>9.6999999999999993</v>
      </c>
      <c r="AL19" t="s">
        <v>18</v>
      </c>
      <c r="AM19">
        <v>1770273</v>
      </c>
      <c r="AN19">
        <v>281576</v>
      </c>
      <c r="AO19">
        <v>15.9</v>
      </c>
      <c r="AP19">
        <v>7.8</v>
      </c>
      <c r="AQ19">
        <v>23.9</v>
      </c>
      <c r="AR19">
        <v>14.6</v>
      </c>
      <c r="AS19">
        <v>9.6999999999999993</v>
      </c>
      <c r="AU19" t="s">
        <v>18</v>
      </c>
      <c r="AV19">
        <v>1770273</v>
      </c>
      <c r="AW19">
        <v>281576</v>
      </c>
      <c r="AX19">
        <v>15.9</v>
      </c>
      <c r="AY19">
        <v>7.8</v>
      </c>
      <c r="AZ19">
        <v>23.9</v>
      </c>
      <c r="BA19">
        <v>14.6</v>
      </c>
      <c r="BB19">
        <v>9.6999999999999993</v>
      </c>
      <c r="BD19" t="s">
        <v>18</v>
      </c>
      <c r="BE19">
        <v>1770273</v>
      </c>
      <c r="BF19">
        <v>281576</v>
      </c>
      <c r="BG19">
        <v>15.9</v>
      </c>
      <c r="BH19">
        <v>7.8</v>
      </c>
      <c r="BI19">
        <v>23.9</v>
      </c>
      <c r="BJ19">
        <v>14.6</v>
      </c>
      <c r="BK19">
        <v>9.6999999999999993</v>
      </c>
      <c r="BM19" t="s">
        <v>18</v>
      </c>
      <c r="BN19">
        <v>1770273</v>
      </c>
      <c r="BO19">
        <v>281576</v>
      </c>
      <c r="BP19">
        <v>15.9</v>
      </c>
      <c r="BQ19">
        <v>7.8</v>
      </c>
      <c r="BR19">
        <v>23.9</v>
      </c>
      <c r="BS19">
        <v>14.6</v>
      </c>
      <c r="BT19">
        <v>9.6999999999999993</v>
      </c>
    </row>
    <row r="20" spans="2:72" x14ac:dyDescent="0.2">
      <c r="B20" t="s">
        <v>19</v>
      </c>
      <c r="C20">
        <v>1641507</v>
      </c>
      <c r="D20">
        <v>227234</v>
      </c>
      <c r="E20">
        <v>13.8</v>
      </c>
      <c r="F20">
        <v>-2.6</v>
      </c>
      <c r="G20">
        <v>-3.3</v>
      </c>
      <c r="H20">
        <v>12.9</v>
      </c>
      <c r="I20">
        <v>9.4</v>
      </c>
      <c r="K20" t="s">
        <v>19</v>
      </c>
      <c r="L20">
        <v>1641507</v>
      </c>
      <c r="M20">
        <v>227234</v>
      </c>
      <c r="N20">
        <v>13.8</v>
      </c>
      <c r="O20">
        <v>-2.6</v>
      </c>
      <c r="P20">
        <v>-3.3</v>
      </c>
      <c r="Q20">
        <v>12.9</v>
      </c>
      <c r="R20">
        <v>9.4</v>
      </c>
      <c r="T20" t="s">
        <v>19</v>
      </c>
      <c r="U20">
        <v>1641507</v>
      </c>
      <c r="V20">
        <v>227234</v>
      </c>
      <c r="W20">
        <v>13.8</v>
      </c>
      <c r="X20">
        <v>-2.6</v>
      </c>
      <c r="Y20">
        <v>-3.3</v>
      </c>
      <c r="Z20">
        <v>12.9</v>
      </c>
      <c r="AA20">
        <v>9.4</v>
      </c>
      <c r="AC20" t="s">
        <v>19</v>
      </c>
      <c r="AD20">
        <v>1641507</v>
      </c>
      <c r="AE20">
        <v>227234</v>
      </c>
      <c r="AF20">
        <v>13.8</v>
      </c>
      <c r="AG20">
        <v>-2.6</v>
      </c>
      <c r="AH20">
        <v>-3.3</v>
      </c>
      <c r="AI20">
        <v>12.9</v>
      </c>
      <c r="AJ20">
        <v>9.4</v>
      </c>
      <c r="AL20" t="s">
        <v>19</v>
      </c>
      <c r="AM20">
        <v>1641507</v>
      </c>
      <c r="AN20">
        <v>227234</v>
      </c>
      <c r="AO20">
        <v>13.8</v>
      </c>
      <c r="AP20">
        <v>-2.6</v>
      </c>
      <c r="AQ20">
        <v>-3.3</v>
      </c>
      <c r="AR20">
        <v>12.9</v>
      </c>
      <c r="AS20">
        <v>9.4</v>
      </c>
      <c r="AU20" t="s">
        <v>19</v>
      </c>
      <c r="AV20">
        <v>1641507</v>
      </c>
      <c r="AW20">
        <v>227234</v>
      </c>
      <c r="AX20">
        <v>13.8</v>
      </c>
      <c r="AY20">
        <v>-2.6</v>
      </c>
      <c r="AZ20">
        <v>-3.3</v>
      </c>
      <c r="BA20">
        <v>12.9</v>
      </c>
      <c r="BB20">
        <v>9.4</v>
      </c>
      <c r="BD20" t="s">
        <v>19</v>
      </c>
      <c r="BE20">
        <v>1641507</v>
      </c>
      <c r="BF20">
        <v>227234</v>
      </c>
      <c r="BG20">
        <v>13.8</v>
      </c>
      <c r="BH20">
        <v>-2.6</v>
      </c>
      <c r="BI20">
        <v>-3.3</v>
      </c>
      <c r="BJ20">
        <v>12.9</v>
      </c>
      <c r="BK20">
        <v>9.4</v>
      </c>
      <c r="BM20" t="s">
        <v>19</v>
      </c>
      <c r="BN20">
        <v>1641507</v>
      </c>
      <c r="BO20">
        <v>227234</v>
      </c>
      <c r="BP20">
        <v>13.8</v>
      </c>
      <c r="BQ20">
        <v>-2.6</v>
      </c>
      <c r="BR20">
        <v>-3.3</v>
      </c>
      <c r="BS20">
        <v>12.9</v>
      </c>
      <c r="BT20">
        <v>9.4</v>
      </c>
    </row>
    <row r="21" spans="2:72" x14ac:dyDescent="0.2">
      <c r="B21" t="s">
        <v>22</v>
      </c>
      <c r="C21">
        <v>1686014</v>
      </c>
      <c r="D21">
        <v>234892</v>
      </c>
      <c r="E21">
        <v>13.9</v>
      </c>
      <c r="F21">
        <v>14.9</v>
      </c>
      <c r="G21">
        <v>8.4</v>
      </c>
      <c r="H21">
        <v>28.3</v>
      </c>
      <c r="I21">
        <v>15.4</v>
      </c>
      <c r="K21" t="s">
        <v>22</v>
      </c>
      <c r="L21">
        <v>1686014</v>
      </c>
      <c r="M21">
        <v>234892</v>
      </c>
      <c r="N21">
        <v>13.9</v>
      </c>
      <c r="O21">
        <v>14.9</v>
      </c>
      <c r="P21">
        <v>8.4</v>
      </c>
      <c r="Q21">
        <v>28.3</v>
      </c>
      <c r="R21">
        <v>15.4</v>
      </c>
      <c r="T21" t="s">
        <v>22</v>
      </c>
      <c r="U21">
        <v>1686014</v>
      </c>
      <c r="V21">
        <v>234892</v>
      </c>
      <c r="W21">
        <v>13.9</v>
      </c>
      <c r="X21">
        <v>14.9</v>
      </c>
      <c r="Y21">
        <v>8.4</v>
      </c>
      <c r="Z21">
        <v>28.3</v>
      </c>
      <c r="AA21">
        <v>15.4</v>
      </c>
      <c r="AC21" t="s">
        <v>22</v>
      </c>
      <c r="AD21">
        <v>1686014</v>
      </c>
      <c r="AE21">
        <v>234892</v>
      </c>
      <c r="AF21">
        <v>13.9</v>
      </c>
      <c r="AG21">
        <v>14.9</v>
      </c>
      <c r="AH21">
        <v>8.4</v>
      </c>
      <c r="AI21">
        <v>28.3</v>
      </c>
      <c r="AJ21">
        <v>15.4</v>
      </c>
      <c r="AL21" t="s">
        <v>22</v>
      </c>
      <c r="AM21">
        <v>1686014</v>
      </c>
      <c r="AN21">
        <v>234892</v>
      </c>
      <c r="AO21">
        <v>13.9</v>
      </c>
      <c r="AP21">
        <v>14.9</v>
      </c>
      <c r="AQ21">
        <v>8.4</v>
      </c>
      <c r="AR21">
        <v>28.3</v>
      </c>
      <c r="AS21">
        <v>15.4</v>
      </c>
      <c r="AU21" t="s">
        <v>22</v>
      </c>
      <c r="AV21">
        <v>1686014</v>
      </c>
      <c r="AW21">
        <v>234892</v>
      </c>
      <c r="AX21">
        <v>13.9</v>
      </c>
      <c r="AY21">
        <v>14.9</v>
      </c>
      <c r="AZ21">
        <v>8.4</v>
      </c>
      <c r="BA21">
        <v>28.3</v>
      </c>
      <c r="BB21">
        <v>15.4</v>
      </c>
      <c r="BD21" t="s">
        <v>22</v>
      </c>
      <c r="BE21">
        <v>1686014</v>
      </c>
      <c r="BF21">
        <v>234892</v>
      </c>
      <c r="BG21">
        <v>13.9</v>
      </c>
      <c r="BH21">
        <v>14.9</v>
      </c>
      <c r="BI21">
        <v>8.4</v>
      </c>
      <c r="BJ21">
        <v>28.3</v>
      </c>
      <c r="BK21">
        <v>15.4</v>
      </c>
      <c r="BM21" t="s">
        <v>22</v>
      </c>
      <c r="BN21">
        <v>1686014</v>
      </c>
      <c r="BO21">
        <v>234892</v>
      </c>
      <c r="BP21">
        <v>13.9</v>
      </c>
      <c r="BQ21">
        <v>14.9</v>
      </c>
      <c r="BR21">
        <v>8.4</v>
      </c>
      <c r="BS21">
        <v>28.3</v>
      </c>
      <c r="BT21">
        <v>15.4</v>
      </c>
    </row>
    <row r="24" spans="2:72" x14ac:dyDescent="0.2">
      <c r="B24" t="s">
        <v>23</v>
      </c>
    </row>
    <row r="26" spans="2:72" x14ac:dyDescent="0.2">
      <c r="B26" t="s">
        <v>31</v>
      </c>
    </row>
    <row r="27" spans="2:72" x14ac:dyDescent="0.2">
      <c r="B27" t="s">
        <v>24</v>
      </c>
    </row>
    <row r="29" spans="2:72" x14ac:dyDescent="0.2">
      <c r="B29" t="s">
        <v>32</v>
      </c>
    </row>
    <row r="30" spans="2:72" x14ac:dyDescent="0.2">
      <c r="B30" t="s">
        <v>25</v>
      </c>
    </row>
    <row r="32" spans="2:72" x14ac:dyDescent="0.2">
      <c r="B32" t="s">
        <v>26</v>
      </c>
    </row>
    <row r="33" spans="2:2" x14ac:dyDescent="0.2">
      <c r="B33" t="s">
        <v>27</v>
      </c>
    </row>
    <row r="35" spans="2:2" x14ac:dyDescent="0.2">
      <c r="B35" t="s">
        <v>28</v>
      </c>
    </row>
    <row r="36" spans="2:2" x14ac:dyDescent="0.2">
      <c r="B36" t="s">
        <v>29</v>
      </c>
    </row>
  </sheetData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DDA5C-F8D8-5F4D-92CD-6A6A05B41C08}">
  <dimension ref="A1:I115"/>
  <sheetViews>
    <sheetView zoomScale="60" zoomScaleNormal="60" workbookViewId="0">
      <selection activeCell="F22" sqref="F22"/>
    </sheetView>
  </sheetViews>
  <sheetFormatPr baseColWidth="10" defaultRowHeight="16" x14ac:dyDescent="0.2"/>
  <sheetData>
    <row r="1" spans="1:9" x14ac:dyDescent="0.2">
      <c r="A1" t="s">
        <v>175</v>
      </c>
    </row>
    <row r="2" spans="1:9" ht="17" thickBot="1" x14ac:dyDescent="0.25"/>
    <row r="3" spans="1:9" x14ac:dyDescent="0.2">
      <c r="A3" s="24" t="s">
        <v>176</v>
      </c>
      <c r="B3" s="24"/>
    </row>
    <row r="4" spans="1:9" x14ac:dyDescent="0.2">
      <c r="A4" t="s">
        <v>177</v>
      </c>
      <c r="B4">
        <v>0.96437633069164319</v>
      </c>
    </row>
    <row r="5" spans="1:9" x14ac:dyDescent="0.2">
      <c r="A5" t="s">
        <v>178</v>
      </c>
      <c r="B5">
        <v>0.93002170719827748</v>
      </c>
    </row>
    <row r="6" spans="1:9" x14ac:dyDescent="0.2">
      <c r="A6" t="s">
        <v>179</v>
      </c>
      <c r="B6">
        <v>0.92923543424544919</v>
      </c>
    </row>
    <row r="7" spans="1:9" x14ac:dyDescent="0.2">
      <c r="A7" t="s">
        <v>180</v>
      </c>
      <c r="B7">
        <v>66374.302388674128</v>
      </c>
    </row>
    <row r="8" spans="1:9" ht="17" thickBot="1" x14ac:dyDescent="0.25">
      <c r="A8" s="22" t="s">
        <v>181</v>
      </c>
      <c r="B8" s="22">
        <v>91</v>
      </c>
    </row>
    <row r="10" spans="1:9" ht="17" thickBot="1" x14ac:dyDescent="0.25">
      <c r="A10" t="s">
        <v>182</v>
      </c>
    </row>
    <row r="11" spans="1:9" x14ac:dyDescent="0.2">
      <c r="A11" s="23"/>
      <c r="B11" s="23" t="s">
        <v>186</v>
      </c>
      <c r="C11" s="23" t="s">
        <v>187</v>
      </c>
      <c r="D11" s="23" t="s">
        <v>188</v>
      </c>
      <c r="E11" s="23" t="s">
        <v>189</v>
      </c>
      <c r="F11" s="23" t="s">
        <v>190</v>
      </c>
    </row>
    <row r="12" spans="1:9" x14ac:dyDescent="0.2">
      <c r="A12" t="s">
        <v>183</v>
      </c>
      <c r="B12">
        <v>1</v>
      </c>
      <c r="C12">
        <v>5210983378886.7061</v>
      </c>
      <c r="D12">
        <v>5210983378886.7061</v>
      </c>
      <c r="E12">
        <v>1182.8229673332237</v>
      </c>
      <c r="F12">
        <v>3.4856919745643614E-53</v>
      </c>
    </row>
    <row r="13" spans="1:9" x14ac:dyDescent="0.2">
      <c r="A13" t="s">
        <v>184</v>
      </c>
      <c r="B13">
        <v>89</v>
      </c>
      <c r="C13">
        <v>392093773564.90063</v>
      </c>
      <c r="D13">
        <v>4405548017.5831528</v>
      </c>
    </row>
    <row r="14" spans="1:9" ht="17" thickBot="1" x14ac:dyDescent="0.25">
      <c r="A14" s="22" t="s">
        <v>11</v>
      </c>
      <c r="B14" s="22">
        <v>90</v>
      </c>
      <c r="C14" s="22">
        <v>5603077152451.6064</v>
      </c>
      <c r="D14" s="22"/>
      <c r="E14" s="22"/>
      <c r="F14" s="22"/>
    </row>
    <row r="15" spans="1:9" ht="17" thickBot="1" x14ac:dyDescent="0.25"/>
    <row r="16" spans="1:9" x14ac:dyDescent="0.2">
      <c r="A16" s="23"/>
      <c r="B16" s="23" t="s">
        <v>191</v>
      </c>
      <c r="C16" s="23" t="s">
        <v>180</v>
      </c>
      <c r="D16" s="23" t="s">
        <v>192</v>
      </c>
      <c r="E16" s="23" t="s">
        <v>193</v>
      </c>
      <c r="F16" s="23" t="s">
        <v>194</v>
      </c>
      <c r="G16" s="23" t="s">
        <v>195</v>
      </c>
      <c r="H16" s="23" t="s">
        <v>196</v>
      </c>
      <c r="I16" s="23" t="s">
        <v>197</v>
      </c>
    </row>
    <row r="17" spans="1:9" x14ac:dyDescent="0.2">
      <c r="A17" t="s">
        <v>185</v>
      </c>
      <c r="B17">
        <v>819533.56219595671</v>
      </c>
      <c r="C17">
        <v>10203.396310439608</v>
      </c>
      <c r="D17">
        <v>80.319683491804653</v>
      </c>
      <c r="E17">
        <v>7.635486669771514E-85</v>
      </c>
      <c r="F17">
        <v>799259.63106449216</v>
      </c>
      <c r="G17">
        <v>839807.49332742125</v>
      </c>
      <c r="H17">
        <v>799259.63106449216</v>
      </c>
      <c r="I17">
        <v>839807.49332742125</v>
      </c>
    </row>
    <row r="18" spans="1:9" ht="17" thickBot="1" x14ac:dyDescent="0.25">
      <c r="A18" s="22" t="s">
        <v>137</v>
      </c>
      <c r="B18" s="22">
        <v>3.5692590952649361</v>
      </c>
      <c r="C18" s="22">
        <v>0.10378108348726242</v>
      </c>
      <c r="D18" s="22">
        <v>34.392193406836128</v>
      </c>
      <c r="E18" s="22">
        <v>3.4856919745644601E-53</v>
      </c>
      <c r="F18" s="22">
        <v>3.3630482929640624</v>
      </c>
      <c r="G18" s="22">
        <v>3.7754698975658099</v>
      </c>
      <c r="H18" s="22">
        <v>3.3630482929640624</v>
      </c>
      <c r="I18" s="22">
        <v>3.7754698975658099</v>
      </c>
    </row>
    <row r="22" spans="1:9" x14ac:dyDescent="0.2">
      <c r="A22" t="s">
        <v>198</v>
      </c>
    </row>
    <row r="23" spans="1:9" ht="17" thickBot="1" x14ac:dyDescent="0.25"/>
    <row r="24" spans="1:9" x14ac:dyDescent="0.2">
      <c r="A24" s="23" t="s">
        <v>199</v>
      </c>
      <c r="B24" s="23" t="s">
        <v>220</v>
      </c>
      <c r="C24" s="23" t="s">
        <v>201</v>
      </c>
    </row>
    <row r="25" spans="1:9" x14ac:dyDescent="0.2">
      <c r="A25">
        <v>1</v>
      </c>
      <c r="B25">
        <v>1737843.2500030054</v>
      </c>
      <c r="C25">
        <v>40781.749996994622</v>
      </c>
    </row>
    <row r="26" spans="1:9" x14ac:dyDescent="0.2">
      <c r="A26">
        <v>2</v>
      </c>
      <c r="B26">
        <v>1713361.701868583</v>
      </c>
      <c r="C26">
        <v>31976.298131417017</v>
      </c>
    </row>
    <row r="27" spans="1:9" x14ac:dyDescent="0.2">
      <c r="A27">
        <v>3</v>
      </c>
      <c r="B27">
        <v>1690946.7547503193</v>
      </c>
      <c r="C27">
        <v>-6150.7547503192909</v>
      </c>
    </row>
    <row r="28" spans="1:9" x14ac:dyDescent="0.2">
      <c r="A28">
        <v>4</v>
      </c>
      <c r="B28">
        <v>1677469.232406599</v>
      </c>
      <c r="C28">
        <v>-35800.232406598981</v>
      </c>
    </row>
    <row r="29" spans="1:9" x14ac:dyDescent="0.2">
      <c r="A29">
        <v>5</v>
      </c>
      <c r="B29">
        <v>1679407.3400953277</v>
      </c>
      <c r="C29">
        <v>-20057.340095327701</v>
      </c>
    </row>
    <row r="30" spans="1:9" x14ac:dyDescent="0.2">
      <c r="A30">
        <v>6</v>
      </c>
      <c r="B30">
        <v>1656310.6644898683</v>
      </c>
      <c r="C30">
        <v>-81022.66448986833</v>
      </c>
    </row>
    <row r="31" spans="1:9" x14ac:dyDescent="0.2">
      <c r="A31">
        <v>7</v>
      </c>
      <c r="B31">
        <v>1609842.4803286141</v>
      </c>
      <c r="C31">
        <v>-143307.48032861413</v>
      </c>
    </row>
    <row r="32" spans="1:9" x14ac:dyDescent="0.2">
      <c r="A32">
        <v>8</v>
      </c>
      <c r="B32">
        <v>1602193.5580874614</v>
      </c>
      <c r="C32">
        <v>-145933.5580874614</v>
      </c>
    </row>
    <row r="33" spans="1:3" x14ac:dyDescent="0.2">
      <c r="A33">
        <v>9</v>
      </c>
      <c r="B33">
        <v>1572661.5083332392</v>
      </c>
      <c r="C33">
        <v>-282449.50833323924</v>
      </c>
    </row>
    <row r="34" spans="1:3" x14ac:dyDescent="0.2">
      <c r="A34">
        <v>10</v>
      </c>
      <c r="B34">
        <v>1390090.3363513425</v>
      </c>
      <c r="C34">
        <v>-43687.336351342499</v>
      </c>
    </row>
    <row r="35" spans="1:3" x14ac:dyDescent="0.2">
      <c r="A35">
        <v>11</v>
      </c>
      <c r="B35">
        <v>1362810.4890862326</v>
      </c>
      <c r="C35">
        <v>5496.5109137673862</v>
      </c>
    </row>
    <row r="36" spans="1:3" x14ac:dyDescent="0.2">
      <c r="A36">
        <v>12</v>
      </c>
      <c r="B36">
        <v>1341362.8111827855</v>
      </c>
      <c r="C36">
        <v>20319.188817214454</v>
      </c>
    </row>
    <row r="37" spans="1:3" x14ac:dyDescent="0.2">
      <c r="A37">
        <v>13</v>
      </c>
      <c r="B37">
        <v>1312805.169161571</v>
      </c>
      <c r="C37">
        <v>32401.830838429043</v>
      </c>
    </row>
    <row r="38" spans="1:3" x14ac:dyDescent="0.2">
      <c r="A38">
        <v>14</v>
      </c>
      <c r="B38">
        <v>1294823.2418396261</v>
      </c>
      <c r="C38">
        <v>32798.758160373894</v>
      </c>
    </row>
    <row r="39" spans="1:3" x14ac:dyDescent="0.2">
      <c r="A39">
        <v>15</v>
      </c>
      <c r="B39">
        <v>1289490.7687513004</v>
      </c>
      <c r="C39">
        <v>37348.231248699594</v>
      </c>
    </row>
    <row r="40" spans="1:3" x14ac:dyDescent="0.2">
      <c r="A40">
        <v>16</v>
      </c>
      <c r="B40">
        <v>1277191.1019090174</v>
      </c>
      <c r="C40">
        <v>42452.898090982577</v>
      </c>
    </row>
    <row r="41" spans="1:3" x14ac:dyDescent="0.2">
      <c r="A41">
        <v>17</v>
      </c>
      <c r="B41">
        <v>1266608.2486915567</v>
      </c>
      <c r="C41">
        <v>45738.751308443258</v>
      </c>
    </row>
    <row r="42" spans="1:3" x14ac:dyDescent="0.2">
      <c r="A42">
        <v>18</v>
      </c>
      <c r="B42">
        <v>1254297.874071988</v>
      </c>
      <c r="C42">
        <v>45357.125928011956</v>
      </c>
    </row>
    <row r="43" spans="1:3" x14ac:dyDescent="0.2">
      <c r="A43">
        <v>19</v>
      </c>
      <c r="B43">
        <v>1240231.423977549</v>
      </c>
      <c r="C43">
        <v>51520.576022451045</v>
      </c>
    </row>
    <row r="44" spans="1:3" x14ac:dyDescent="0.2">
      <c r="A44">
        <v>20</v>
      </c>
      <c r="B44">
        <v>1218769.4690377209</v>
      </c>
      <c r="C44">
        <v>41186.530962279066</v>
      </c>
    </row>
    <row r="45" spans="1:3" x14ac:dyDescent="0.2">
      <c r="A45">
        <v>21</v>
      </c>
      <c r="B45">
        <v>1207611.9651059227</v>
      </c>
      <c r="C45">
        <v>39724.03489407734</v>
      </c>
    </row>
    <row r="46" spans="1:3" x14ac:dyDescent="0.2">
      <c r="A46">
        <v>22</v>
      </c>
      <c r="B46">
        <v>1192531.8454284284</v>
      </c>
      <c r="C46">
        <v>54445.15457157162</v>
      </c>
    </row>
    <row r="47" spans="1:3" x14ac:dyDescent="0.2">
      <c r="A47">
        <v>23</v>
      </c>
      <c r="B47">
        <v>1178062.0690562243</v>
      </c>
      <c r="C47">
        <v>48273.930943775689</v>
      </c>
    </row>
    <row r="48" spans="1:3" x14ac:dyDescent="0.2">
      <c r="A48">
        <v>24</v>
      </c>
      <c r="B48">
        <v>1166372.7455192315</v>
      </c>
      <c r="C48">
        <v>47520.254480768461</v>
      </c>
    </row>
    <row r="49" spans="1:3" x14ac:dyDescent="0.2">
      <c r="A49">
        <v>25</v>
      </c>
      <c r="B49">
        <v>1156403.8048661565</v>
      </c>
      <c r="C49">
        <v>46281.195133843459</v>
      </c>
    </row>
    <row r="50" spans="1:3" x14ac:dyDescent="0.2">
      <c r="A50">
        <v>26</v>
      </c>
      <c r="B50">
        <v>1145710.3046167428</v>
      </c>
      <c r="C50">
        <v>43973.695383257233</v>
      </c>
    </row>
    <row r="51" spans="1:3" x14ac:dyDescent="0.2">
      <c r="A51">
        <v>27</v>
      </c>
      <c r="B51">
        <v>1135348.7454631887</v>
      </c>
      <c r="C51">
        <v>52461.254536811262</v>
      </c>
    </row>
    <row r="52" spans="1:3" x14ac:dyDescent="0.2">
      <c r="A52">
        <v>28</v>
      </c>
      <c r="B52">
        <v>1125686.7610923066</v>
      </c>
      <c r="C52">
        <v>66263.23890769342</v>
      </c>
    </row>
    <row r="53" spans="1:3" x14ac:dyDescent="0.2">
      <c r="A53">
        <v>29</v>
      </c>
      <c r="B53">
        <v>1115767.7900665654</v>
      </c>
      <c r="C53">
        <v>64798.209933434613</v>
      </c>
    </row>
    <row r="54" spans="1:3" x14ac:dyDescent="0.2">
      <c r="A54">
        <v>30</v>
      </c>
      <c r="B54">
        <v>1106377.0693869232</v>
      </c>
      <c r="C54">
        <v>55340.93061307678</v>
      </c>
    </row>
    <row r="55" spans="1:3" x14ac:dyDescent="0.2">
      <c r="A55">
        <v>31</v>
      </c>
      <c r="B55">
        <v>1096950.6561163287</v>
      </c>
      <c r="C55">
        <v>73461.343883671332</v>
      </c>
    </row>
    <row r="56" spans="1:3" x14ac:dyDescent="0.2">
      <c r="A56">
        <v>32</v>
      </c>
      <c r="B56">
        <v>1090122.6634670869</v>
      </c>
      <c r="C56">
        <v>79035.336532913148</v>
      </c>
    </row>
    <row r="57" spans="1:3" x14ac:dyDescent="0.2">
      <c r="A57">
        <v>33</v>
      </c>
      <c r="B57">
        <v>1081502.902752022</v>
      </c>
      <c r="C57">
        <v>79796.097247977974</v>
      </c>
    </row>
    <row r="58" spans="1:3" x14ac:dyDescent="0.2">
      <c r="A58">
        <v>34</v>
      </c>
      <c r="B58">
        <v>1070709.4632479409</v>
      </c>
      <c r="C58">
        <v>63601.536752059124</v>
      </c>
    </row>
    <row r="59" spans="1:3" x14ac:dyDescent="0.2">
      <c r="A59">
        <v>35</v>
      </c>
      <c r="B59">
        <v>1063699.4383848405</v>
      </c>
      <c r="C59">
        <v>60353.561615159502</v>
      </c>
    </row>
    <row r="60" spans="1:3" x14ac:dyDescent="0.2">
      <c r="A60">
        <v>36</v>
      </c>
      <c r="B60">
        <v>1055040.4158197278</v>
      </c>
      <c r="C60">
        <v>63340.584180272184</v>
      </c>
    </row>
    <row r="61" spans="1:3" x14ac:dyDescent="0.2">
      <c r="A61">
        <v>37</v>
      </c>
      <c r="B61">
        <v>1048219.5616886765</v>
      </c>
      <c r="C61">
        <v>59565.438311323524</v>
      </c>
    </row>
    <row r="62" spans="1:3" x14ac:dyDescent="0.2">
      <c r="A62">
        <v>38</v>
      </c>
      <c r="B62">
        <v>1041934.0964219149</v>
      </c>
      <c r="C62">
        <v>66919.903578085126</v>
      </c>
    </row>
    <row r="63" spans="1:3" x14ac:dyDescent="0.2">
      <c r="A63">
        <v>39</v>
      </c>
      <c r="B63">
        <v>1036844.332952067</v>
      </c>
      <c r="C63">
        <v>52328.667047932977</v>
      </c>
    </row>
    <row r="64" spans="1:3" x14ac:dyDescent="0.2">
      <c r="A64">
        <v>40</v>
      </c>
      <c r="B64">
        <v>1028652.8833284341</v>
      </c>
      <c r="C64">
        <v>45266.11667156592</v>
      </c>
    </row>
    <row r="65" spans="1:3" x14ac:dyDescent="0.2">
      <c r="A65">
        <v>41</v>
      </c>
      <c r="B65">
        <v>1021528.6421742853</v>
      </c>
      <c r="C65">
        <v>43408.357825714746</v>
      </c>
    </row>
    <row r="66" spans="1:3" x14ac:dyDescent="0.2">
      <c r="A66">
        <v>42</v>
      </c>
      <c r="B66">
        <v>1016970.6983096319</v>
      </c>
      <c r="C66">
        <v>51912.301690368098</v>
      </c>
    </row>
    <row r="67" spans="1:3" x14ac:dyDescent="0.2">
      <c r="A67">
        <v>43</v>
      </c>
      <c r="B67">
        <v>1009478.8234686708</v>
      </c>
      <c r="C67">
        <v>37340.176531329169</v>
      </c>
    </row>
    <row r="68" spans="1:3" x14ac:dyDescent="0.2">
      <c r="A68">
        <v>44</v>
      </c>
      <c r="B68">
        <v>998735.35359192337</v>
      </c>
      <c r="C68">
        <v>30568.646408076631</v>
      </c>
    </row>
    <row r="69" spans="1:3" x14ac:dyDescent="0.2">
      <c r="A69">
        <v>45</v>
      </c>
      <c r="B69">
        <v>993941.83862698253</v>
      </c>
      <c r="C69">
        <v>26727.161373017472</v>
      </c>
    </row>
    <row r="70" spans="1:3" x14ac:dyDescent="0.2">
      <c r="A70">
        <v>46</v>
      </c>
      <c r="B70">
        <v>987435.07929631462</v>
      </c>
      <c r="C70">
        <v>17529.920703685377</v>
      </c>
    </row>
    <row r="71" spans="1:3" x14ac:dyDescent="0.2">
      <c r="A71">
        <v>47</v>
      </c>
      <c r="B71">
        <v>980421.48517411901</v>
      </c>
      <c r="C71">
        <v>924.51482588099316</v>
      </c>
    </row>
    <row r="72" spans="1:3" x14ac:dyDescent="0.2">
      <c r="A72">
        <v>48</v>
      </c>
      <c r="B72">
        <v>974685.68580802821</v>
      </c>
      <c r="C72">
        <v>-21405.685808028211</v>
      </c>
    </row>
    <row r="73" spans="1:3" x14ac:dyDescent="0.2">
      <c r="A73">
        <v>49</v>
      </c>
      <c r="B73">
        <v>966947.53208949382</v>
      </c>
      <c r="C73">
        <v>-17695.53208949382</v>
      </c>
    </row>
    <row r="74" spans="1:3" x14ac:dyDescent="0.2">
      <c r="A74">
        <v>50</v>
      </c>
      <c r="B74">
        <v>959748.33649434452</v>
      </c>
      <c r="C74">
        <v>-26853.336494344519</v>
      </c>
    </row>
    <row r="75" spans="1:3" x14ac:dyDescent="0.2">
      <c r="A75">
        <v>51</v>
      </c>
      <c r="B75">
        <v>955583.01113017031</v>
      </c>
      <c r="C75">
        <v>-36341.011130170315</v>
      </c>
    </row>
    <row r="76" spans="1:3" x14ac:dyDescent="0.2">
      <c r="A76">
        <v>52</v>
      </c>
      <c r="B76">
        <v>953023.85235886532</v>
      </c>
      <c r="C76">
        <v>-40165.852358865319</v>
      </c>
    </row>
    <row r="77" spans="1:3" x14ac:dyDescent="0.2">
      <c r="A77">
        <v>53</v>
      </c>
      <c r="B77">
        <v>945453.45381780842</v>
      </c>
      <c r="C77">
        <v>-53169.453817808419</v>
      </c>
    </row>
    <row r="78" spans="1:3" x14ac:dyDescent="0.2">
      <c r="A78">
        <v>54</v>
      </c>
      <c r="B78">
        <v>941341.66734006314</v>
      </c>
      <c r="C78">
        <v>-52737.667340063141</v>
      </c>
    </row>
    <row r="79" spans="1:3" x14ac:dyDescent="0.2">
      <c r="A79">
        <v>55</v>
      </c>
      <c r="B79">
        <v>937501.14455355809</v>
      </c>
      <c r="C79">
        <v>-27314.144553558086</v>
      </c>
    </row>
    <row r="80" spans="1:3" x14ac:dyDescent="0.2">
      <c r="A80">
        <v>56</v>
      </c>
      <c r="B80">
        <v>949051.26698583551</v>
      </c>
      <c r="C80">
        <v>50107.733014164492</v>
      </c>
    </row>
    <row r="81" spans="1:3" x14ac:dyDescent="0.2">
      <c r="A81">
        <v>57</v>
      </c>
      <c r="B81">
        <v>949843.64250498428</v>
      </c>
      <c r="C81">
        <v>61257.35749501572</v>
      </c>
    </row>
    <row r="82" spans="1:3" x14ac:dyDescent="0.2">
      <c r="A82">
        <v>58</v>
      </c>
      <c r="B82">
        <v>948069.72073463758</v>
      </c>
      <c r="C82">
        <v>59119.27926536242</v>
      </c>
    </row>
    <row r="83" spans="1:3" x14ac:dyDescent="0.2">
      <c r="A83">
        <v>59</v>
      </c>
      <c r="B83">
        <v>947255.92966091714</v>
      </c>
      <c r="C83">
        <v>67596.070339082857</v>
      </c>
    </row>
    <row r="84" spans="1:3" x14ac:dyDescent="0.2">
      <c r="A84">
        <v>60</v>
      </c>
      <c r="B84">
        <v>943890.1183340823</v>
      </c>
      <c r="C84">
        <v>58062.881665917695</v>
      </c>
    </row>
    <row r="85" spans="1:3" x14ac:dyDescent="0.2">
      <c r="A85">
        <v>61</v>
      </c>
      <c r="B85">
        <v>939189.40410561836</v>
      </c>
      <c r="C85">
        <v>55648.595894381637</v>
      </c>
    </row>
    <row r="86" spans="1:3" x14ac:dyDescent="0.2">
      <c r="A86">
        <v>62</v>
      </c>
      <c r="B86">
        <v>932779.0147705226</v>
      </c>
      <c r="C86">
        <v>52933.985229477403</v>
      </c>
    </row>
    <row r="87" spans="1:3" x14ac:dyDescent="0.2">
      <c r="A87">
        <v>63</v>
      </c>
      <c r="B87">
        <v>927103.89280905132</v>
      </c>
      <c r="C87">
        <v>45766.107190948678</v>
      </c>
    </row>
    <row r="88" spans="1:3" x14ac:dyDescent="0.2">
      <c r="A88">
        <v>64</v>
      </c>
      <c r="B88">
        <v>922478.13302158797</v>
      </c>
      <c r="C88">
        <v>50285.866978412028</v>
      </c>
    </row>
    <row r="89" spans="1:3" x14ac:dyDescent="0.2">
      <c r="A89">
        <v>65</v>
      </c>
      <c r="B89">
        <v>917213.47585607227</v>
      </c>
      <c r="C89">
        <v>50325.524143927731</v>
      </c>
    </row>
    <row r="90" spans="1:3" x14ac:dyDescent="0.2">
      <c r="A90">
        <v>66</v>
      </c>
      <c r="B90">
        <v>913822.67971557053</v>
      </c>
      <c r="C90">
        <v>49565.320284429472</v>
      </c>
    </row>
    <row r="91" spans="1:3" x14ac:dyDescent="0.2">
      <c r="A91">
        <v>67</v>
      </c>
      <c r="B91">
        <v>906494.99079299159</v>
      </c>
      <c r="C91">
        <v>30760.009207008407</v>
      </c>
    </row>
    <row r="92" spans="1:3" x14ac:dyDescent="0.2">
      <c r="A92">
        <v>68</v>
      </c>
      <c r="B92">
        <v>903957.24757625826</v>
      </c>
      <c r="C92">
        <v>30281.752423741738</v>
      </c>
    </row>
    <row r="93" spans="1:3" x14ac:dyDescent="0.2">
      <c r="A93">
        <v>69</v>
      </c>
      <c r="B93">
        <v>898888.89966098208</v>
      </c>
      <c r="C93">
        <v>17636.100339017925</v>
      </c>
    </row>
    <row r="94" spans="1:3" x14ac:dyDescent="0.2">
      <c r="A94">
        <v>70</v>
      </c>
      <c r="B94">
        <v>893777.72063656268</v>
      </c>
      <c r="C94">
        <v>4783.2793634373229</v>
      </c>
    </row>
    <row r="95" spans="1:3" x14ac:dyDescent="0.2">
      <c r="A95">
        <v>71</v>
      </c>
      <c r="B95">
        <v>889601.68749510264</v>
      </c>
      <c r="C95">
        <v>1453.3125048973598</v>
      </c>
    </row>
    <row r="96" spans="1:3" x14ac:dyDescent="0.2">
      <c r="A96">
        <v>72</v>
      </c>
      <c r="B96">
        <v>885586.27101292962</v>
      </c>
      <c r="C96">
        <v>-17148.271012929617</v>
      </c>
    </row>
    <row r="97" spans="1:3" x14ac:dyDescent="0.2">
      <c r="A97">
        <v>73</v>
      </c>
      <c r="B97">
        <v>882063.41228590312</v>
      </c>
      <c r="C97">
        <v>-26726.412285903119</v>
      </c>
    </row>
    <row r="98" spans="1:3" x14ac:dyDescent="0.2">
      <c r="A98">
        <v>74</v>
      </c>
      <c r="B98">
        <v>879129.48130959528</v>
      </c>
      <c r="C98">
        <v>-33075.481309595285</v>
      </c>
    </row>
    <row r="99" spans="1:3" x14ac:dyDescent="0.2">
      <c r="A99">
        <v>75</v>
      </c>
      <c r="B99">
        <v>875171.17297294654</v>
      </c>
      <c r="C99">
        <v>-44497.172972946544</v>
      </c>
    </row>
    <row r="100" spans="1:3" x14ac:dyDescent="0.2">
      <c r="A100">
        <v>76</v>
      </c>
      <c r="B100">
        <v>872476.38235602155</v>
      </c>
      <c r="C100">
        <v>-44729.382356021553</v>
      </c>
    </row>
    <row r="101" spans="1:3" x14ac:dyDescent="0.2">
      <c r="A101">
        <v>77</v>
      </c>
      <c r="B101">
        <v>868692.96771504066</v>
      </c>
      <c r="C101">
        <v>-63737.967715040664</v>
      </c>
    </row>
    <row r="102" spans="1:3" x14ac:dyDescent="0.2">
      <c r="A102">
        <v>78</v>
      </c>
      <c r="B102">
        <v>864998.78455144144</v>
      </c>
      <c r="C102">
        <v>-66760.784551441437</v>
      </c>
    </row>
    <row r="103" spans="1:3" x14ac:dyDescent="0.2">
      <c r="A103">
        <v>79</v>
      </c>
      <c r="B103">
        <v>863189.17019014212</v>
      </c>
      <c r="C103">
        <v>-71738.170190142118</v>
      </c>
    </row>
    <row r="104" spans="1:3" x14ac:dyDescent="0.2">
      <c r="A104">
        <v>80</v>
      </c>
      <c r="B104">
        <v>860733.51993259985</v>
      </c>
      <c r="C104">
        <v>-72295.519932599855</v>
      </c>
    </row>
    <row r="105" spans="1:3" x14ac:dyDescent="0.2">
      <c r="A105">
        <v>81</v>
      </c>
      <c r="B105">
        <v>857874.54339729261</v>
      </c>
      <c r="C105">
        <v>-79182.543397292611</v>
      </c>
    </row>
    <row r="106" spans="1:3" x14ac:dyDescent="0.2">
      <c r="A106">
        <v>82</v>
      </c>
      <c r="B106">
        <v>854883.50427546061</v>
      </c>
      <c r="C106">
        <v>-83847.504275460611</v>
      </c>
    </row>
    <row r="107" spans="1:3" x14ac:dyDescent="0.2">
      <c r="A107">
        <v>83</v>
      </c>
      <c r="B107">
        <v>852777.64140925428</v>
      </c>
      <c r="C107">
        <v>-67715.641409254284</v>
      </c>
    </row>
    <row r="108" spans="1:3" x14ac:dyDescent="0.2">
      <c r="A108">
        <v>84</v>
      </c>
      <c r="B108">
        <v>849283.33675498993</v>
      </c>
      <c r="C108">
        <v>-91881.336754989927</v>
      </c>
    </row>
    <row r="109" spans="1:3" x14ac:dyDescent="0.2">
      <c r="A109">
        <v>85</v>
      </c>
      <c r="B109">
        <v>849286.90601408517</v>
      </c>
      <c r="C109">
        <v>-85283.906014085165</v>
      </c>
    </row>
    <row r="110" spans="1:3" x14ac:dyDescent="0.2">
      <c r="A110">
        <v>86</v>
      </c>
      <c r="B110">
        <v>848569.48493593698</v>
      </c>
      <c r="C110">
        <v>-92883.484935936984</v>
      </c>
    </row>
    <row r="111" spans="1:3" x14ac:dyDescent="0.2">
      <c r="A111">
        <v>87</v>
      </c>
      <c r="B111">
        <v>847516.55350283382</v>
      </c>
      <c r="C111">
        <v>-95306.55350283382</v>
      </c>
    </row>
    <row r="112" spans="1:3" x14ac:dyDescent="0.2">
      <c r="A112">
        <v>88</v>
      </c>
      <c r="B112">
        <v>846013.89542372723</v>
      </c>
      <c r="C112">
        <v>-99424.895423727226</v>
      </c>
    </row>
    <row r="113" spans="1:3" x14ac:dyDescent="0.2">
      <c r="A113">
        <v>89</v>
      </c>
      <c r="B113">
        <v>842608.82224684453</v>
      </c>
      <c r="C113">
        <v>-102416.82224684453</v>
      </c>
    </row>
    <row r="114" spans="1:3" x14ac:dyDescent="0.2">
      <c r="A114">
        <v>90</v>
      </c>
      <c r="B114">
        <v>839846.21570710943</v>
      </c>
      <c r="C114">
        <v>-99452.215707109426</v>
      </c>
    </row>
    <row r="115" spans="1:3" ht="17" thickBot="1" x14ac:dyDescent="0.25">
      <c r="A115" s="22">
        <v>91</v>
      </c>
      <c r="B115" s="22">
        <v>835509.56590636261</v>
      </c>
      <c r="C115" s="22">
        <v>-111927.56590636261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D3950-9301-E442-B9D6-89958036E811}">
  <dimension ref="A1:I21"/>
  <sheetViews>
    <sheetView workbookViewId="0">
      <selection activeCell="A28" sqref="A28"/>
    </sheetView>
  </sheetViews>
  <sheetFormatPr baseColWidth="10" defaultRowHeight="16" x14ac:dyDescent="0.2"/>
  <cols>
    <col min="1" max="1" width="73.5" bestFit="1" customWidth="1"/>
    <col min="2" max="2" width="12.83203125" bestFit="1" customWidth="1"/>
    <col min="3" max="3" width="13.5" bestFit="1" customWidth="1"/>
    <col min="4" max="4" width="12.83203125" bestFit="1" customWidth="1"/>
    <col min="5" max="5" width="12.1640625" bestFit="1" customWidth="1"/>
    <col min="6" max="6" width="13" bestFit="1" customWidth="1"/>
    <col min="7" max="7" width="12.83203125" bestFit="1" customWidth="1"/>
  </cols>
  <sheetData>
    <row r="1" spans="1:9" x14ac:dyDescent="0.2">
      <c r="A1" t="s">
        <v>175</v>
      </c>
    </row>
    <row r="2" spans="1:9" ht="17" thickBot="1" x14ac:dyDescent="0.25"/>
    <row r="3" spans="1:9" x14ac:dyDescent="0.2">
      <c r="A3" s="24" t="s">
        <v>176</v>
      </c>
      <c r="B3" s="24"/>
    </row>
    <row r="4" spans="1:9" x14ac:dyDescent="0.2">
      <c r="A4" t="s">
        <v>177</v>
      </c>
      <c r="B4">
        <v>0.99999997398110696</v>
      </c>
    </row>
    <row r="5" spans="1:9" x14ac:dyDescent="0.2">
      <c r="A5" t="s">
        <v>178</v>
      </c>
      <c r="B5">
        <v>0.99999994796221459</v>
      </c>
    </row>
    <row r="6" spans="1:9" x14ac:dyDescent="0.2">
      <c r="A6" t="s">
        <v>179</v>
      </c>
      <c r="B6">
        <v>0.99999990633198621</v>
      </c>
    </row>
    <row r="7" spans="1:9" x14ac:dyDescent="0.2">
      <c r="A7" t="s">
        <v>180</v>
      </c>
      <c r="B7">
        <v>3.9490963330848089E-2</v>
      </c>
    </row>
    <row r="8" spans="1:9" ht="17" thickBot="1" x14ac:dyDescent="0.25">
      <c r="A8" s="22" t="s">
        <v>181</v>
      </c>
      <c r="B8" s="22">
        <v>10</v>
      </c>
    </row>
    <row r="10" spans="1:9" ht="17" thickBot="1" x14ac:dyDescent="0.25">
      <c r="A10" t="s">
        <v>182</v>
      </c>
    </row>
    <row r="11" spans="1:9" x14ac:dyDescent="0.2">
      <c r="A11" s="23"/>
      <c r="B11" s="23" t="s">
        <v>186</v>
      </c>
      <c r="C11" s="23" t="s">
        <v>187</v>
      </c>
      <c r="D11" s="23" t="s">
        <v>188</v>
      </c>
      <c r="E11" s="23" t="s">
        <v>189</v>
      </c>
      <c r="F11" s="23" t="s">
        <v>190</v>
      </c>
    </row>
    <row r="12" spans="1:9" x14ac:dyDescent="0.2">
      <c r="A12" t="s">
        <v>183</v>
      </c>
      <c r="B12">
        <v>4</v>
      </c>
      <c r="C12">
        <v>149846.50959858339</v>
      </c>
      <c r="D12">
        <v>37461.627399645848</v>
      </c>
      <c r="E12">
        <v>24021005.581533697</v>
      </c>
      <c r="F12">
        <v>2.1620465677844296E-18</v>
      </c>
    </row>
    <row r="13" spans="1:9" x14ac:dyDescent="0.2">
      <c r="A13" t="s">
        <v>184</v>
      </c>
      <c r="B13">
        <v>5</v>
      </c>
      <c r="C13">
        <v>7.7976809239919415E-3</v>
      </c>
      <c r="D13">
        <v>1.5595361847983882E-3</v>
      </c>
    </row>
    <row r="14" spans="1:9" ht="17" thickBot="1" x14ac:dyDescent="0.25">
      <c r="A14" s="22" t="s">
        <v>11</v>
      </c>
      <c r="B14" s="22">
        <v>9</v>
      </c>
      <c r="C14" s="22">
        <v>149846.5173962643</v>
      </c>
      <c r="D14" s="22"/>
      <c r="E14" s="22"/>
      <c r="F14" s="22"/>
    </row>
    <row r="15" spans="1:9" ht="17" thickBot="1" x14ac:dyDescent="0.25"/>
    <row r="16" spans="1:9" x14ac:dyDescent="0.2">
      <c r="A16" s="23"/>
      <c r="B16" s="23" t="s">
        <v>191</v>
      </c>
      <c r="C16" s="23" t="s">
        <v>180</v>
      </c>
      <c r="D16" s="23" t="s">
        <v>192</v>
      </c>
      <c r="E16" s="23" t="s">
        <v>193</v>
      </c>
      <c r="F16" s="23" t="s">
        <v>194</v>
      </c>
      <c r="G16" s="23" t="s">
        <v>195</v>
      </c>
      <c r="H16" s="23" t="s">
        <v>196</v>
      </c>
      <c r="I16" s="23" t="s">
        <v>197</v>
      </c>
    </row>
    <row r="17" spans="1:9" x14ac:dyDescent="0.2">
      <c r="A17" t="s">
        <v>185</v>
      </c>
      <c r="B17">
        <v>-2.7258291405137243</v>
      </c>
      <c r="C17">
        <v>0.36621144382528065</v>
      </c>
      <c r="D17">
        <v>-7.4433204818531458</v>
      </c>
      <c r="E17">
        <v>6.9015748639886059E-4</v>
      </c>
      <c r="F17">
        <v>-3.6672056260131396</v>
      </c>
      <c r="G17">
        <v>-1.7844526550143089</v>
      </c>
      <c r="H17">
        <v>-3.6672056260131396</v>
      </c>
      <c r="I17">
        <v>-1.7844526550143089</v>
      </c>
    </row>
    <row r="18" spans="1:9" x14ac:dyDescent="0.2">
      <c r="A18" t="s">
        <v>147</v>
      </c>
      <c r="B18">
        <v>3.3943332382152377E-3</v>
      </c>
      <c r="C18">
        <v>2.9370295092400616E-4</v>
      </c>
      <c r="D18">
        <v>11.557028036444553</v>
      </c>
      <c r="E18">
        <v>8.5084631436251973E-5</v>
      </c>
      <c r="F18">
        <v>2.6393457674972034E-3</v>
      </c>
      <c r="G18">
        <v>4.1493207089332721E-3</v>
      </c>
      <c r="H18">
        <v>2.6393457674972034E-3</v>
      </c>
      <c r="I18">
        <v>4.1493207089332721E-3</v>
      </c>
    </row>
    <row r="19" spans="1:9" x14ac:dyDescent="0.2">
      <c r="A19" t="s">
        <v>168</v>
      </c>
      <c r="B19">
        <v>7.6341060717907792E-7</v>
      </c>
      <c r="C19">
        <v>8.3366814816581353E-8</v>
      </c>
      <c r="D19">
        <v>9.1572481071597611</v>
      </c>
      <c r="E19">
        <v>2.6033361795494456E-4</v>
      </c>
      <c r="F19">
        <v>5.491093873167175E-7</v>
      </c>
      <c r="G19">
        <v>9.7771182704143833E-7</v>
      </c>
      <c r="H19">
        <v>5.491093873167175E-7</v>
      </c>
      <c r="I19">
        <v>9.7771182704143833E-7</v>
      </c>
    </row>
    <row r="20" spans="1:9" x14ac:dyDescent="0.2">
      <c r="A20" t="s">
        <v>169</v>
      </c>
      <c r="B20">
        <v>3.1541518830594038E-7</v>
      </c>
      <c r="C20">
        <v>2.7680276877771301E-7</v>
      </c>
      <c r="D20">
        <v>1.1394943399545079</v>
      </c>
      <c r="E20">
        <v>0.30612632899104913</v>
      </c>
      <c r="F20">
        <v>-3.9612898116788764E-7</v>
      </c>
      <c r="G20">
        <v>1.0269593577797683E-6</v>
      </c>
      <c r="H20">
        <v>-3.9612898116788764E-7</v>
      </c>
      <c r="I20">
        <v>1.0269593577797683E-6</v>
      </c>
    </row>
    <row r="21" spans="1:9" ht="17" thickBot="1" x14ac:dyDescent="0.25">
      <c r="A21" s="22" t="s">
        <v>144</v>
      </c>
      <c r="B21" s="22">
        <v>2.592077455960793E-2</v>
      </c>
      <c r="C21" s="22">
        <v>4.6526242762399641E-6</v>
      </c>
      <c r="D21" s="22">
        <v>5571.2159462306508</v>
      </c>
      <c r="E21" s="22">
        <v>3.5363378496137912E-18</v>
      </c>
      <c r="F21" s="22">
        <v>2.5908814608155386E-2</v>
      </c>
      <c r="G21" s="22">
        <v>2.5932734511060474E-2</v>
      </c>
      <c r="H21" s="22">
        <v>2.5908814608155386E-2</v>
      </c>
      <c r="I21" s="22">
        <v>2.5932734511060474E-2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8102A-6C46-E449-B208-EA70DE3D6B52}">
  <dimension ref="A1:BL114"/>
  <sheetViews>
    <sheetView tabSelected="1" topLeftCell="A74" zoomScale="60" zoomScaleNormal="60" workbookViewId="0">
      <selection activeCell="I102" sqref="I102"/>
    </sheetView>
  </sheetViews>
  <sheetFormatPr baseColWidth="10" defaultRowHeight="21" x14ac:dyDescent="0.25"/>
  <cols>
    <col min="1" max="1" width="10.83203125" style="1" customWidth="1"/>
    <col min="2" max="2" width="14.83203125" style="1" customWidth="1"/>
    <col min="3" max="9" width="10.83203125" style="1" customWidth="1"/>
    <col min="10" max="10" width="10.83203125" style="2" customWidth="1"/>
    <col min="11" max="11" width="10.83203125" style="9"/>
    <col min="12" max="12" width="17.6640625" style="9" bestFit="1" customWidth="1"/>
    <col min="13" max="19" width="17.6640625" style="9" customWidth="1"/>
    <col min="20" max="20" width="24.1640625" style="9" bestFit="1" customWidth="1"/>
    <col min="21" max="21" width="24.1640625" style="9" customWidth="1"/>
    <col min="22" max="22" width="23.6640625" style="9" bestFit="1" customWidth="1"/>
    <col min="24" max="24" width="30.83203125" style="9" customWidth="1"/>
    <col min="25" max="25" width="29.1640625" style="9" bestFit="1" customWidth="1"/>
    <col min="26" max="26" width="19" style="9" bestFit="1" customWidth="1"/>
    <col min="27" max="27" width="36.1640625" style="9" bestFit="1" customWidth="1"/>
    <col min="28" max="28" width="30.1640625" style="9" bestFit="1" customWidth="1"/>
    <col min="29" max="29" width="28.6640625" style="9" bestFit="1" customWidth="1"/>
    <col min="30" max="30" width="19" style="9" bestFit="1" customWidth="1"/>
    <col min="31" max="31" width="39.1640625" style="9" bestFit="1" customWidth="1"/>
    <col min="32" max="35" width="30.83203125" style="9" customWidth="1"/>
    <col min="36" max="36" width="33.6640625" style="9" bestFit="1" customWidth="1"/>
    <col min="37" max="37" width="28.33203125" style="9" bestFit="1" customWidth="1"/>
    <col min="38" max="39" width="28.33203125" style="9" customWidth="1"/>
    <col min="40" max="40" width="15.83203125" style="9" customWidth="1"/>
    <col min="41" max="48" width="16.83203125" style="9" customWidth="1"/>
    <col min="49" max="49" width="13.33203125" style="9" bestFit="1" customWidth="1"/>
    <col min="50" max="51" width="10.83203125" style="9"/>
    <col min="52" max="53" width="14.83203125" style="9" customWidth="1"/>
    <col min="54" max="55" width="56.5" style="9" bestFit="1" customWidth="1"/>
    <col min="56" max="56" width="26" style="9" bestFit="1" customWidth="1"/>
    <col min="57" max="57" width="34.33203125" style="9" bestFit="1" customWidth="1"/>
    <col min="58" max="58" width="54.33203125" style="9" bestFit="1" customWidth="1"/>
    <col min="59" max="63" width="10.83203125" style="9"/>
  </cols>
  <sheetData>
    <row r="1" spans="2:58" x14ac:dyDescent="0.25">
      <c r="B1" s="1" t="s">
        <v>131</v>
      </c>
    </row>
    <row r="3" spans="2:58" x14ac:dyDescent="0.25">
      <c r="B3" s="1" t="s">
        <v>0</v>
      </c>
    </row>
    <row r="4" spans="2:58" x14ac:dyDescent="0.25">
      <c r="AK4" s="9">
        <v>428.4</v>
      </c>
      <c r="AN4" s="9">
        <v>183.2</v>
      </c>
      <c r="AO4" s="9">
        <v>52.1</v>
      </c>
      <c r="AP4" s="9">
        <v>172.9</v>
      </c>
    </row>
    <row r="5" spans="2:58" ht="76" x14ac:dyDescent="0.25">
      <c r="C5" s="3" t="s">
        <v>1</v>
      </c>
      <c r="D5" s="3"/>
      <c r="E5" s="3"/>
      <c r="F5" s="4" t="s">
        <v>135</v>
      </c>
      <c r="G5" s="4" t="s">
        <v>134</v>
      </c>
      <c r="H5" s="3" t="s">
        <v>35</v>
      </c>
      <c r="I5" s="3"/>
      <c r="AK5" s="9">
        <v>429.8</v>
      </c>
      <c r="AN5" s="9">
        <v>188.8</v>
      </c>
      <c r="AO5" s="9">
        <v>49.3</v>
      </c>
      <c r="AP5" s="9">
        <v>187</v>
      </c>
    </row>
    <row r="6" spans="2:58" x14ac:dyDescent="0.25">
      <c r="C6" s="3" t="s">
        <v>4</v>
      </c>
      <c r="D6" s="3"/>
      <c r="E6" s="3"/>
      <c r="F6" s="4"/>
      <c r="G6" s="4"/>
      <c r="H6" s="3" t="s">
        <v>36</v>
      </c>
      <c r="I6" s="3"/>
    </row>
    <row r="7" spans="2:58" x14ac:dyDescent="0.25">
      <c r="C7" s="3"/>
      <c r="D7" s="3"/>
      <c r="E7" s="3"/>
      <c r="F7" s="4" t="s">
        <v>37</v>
      </c>
      <c r="G7" s="4"/>
      <c r="H7" s="3" t="s">
        <v>38</v>
      </c>
      <c r="I7" s="3"/>
    </row>
    <row r="8" spans="2:58" ht="198" x14ac:dyDescent="0.25">
      <c r="B8" s="3" t="s">
        <v>8</v>
      </c>
      <c r="C8" s="3" t="s">
        <v>136</v>
      </c>
      <c r="D8" s="3" t="s">
        <v>137</v>
      </c>
      <c r="E8" s="3" t="s">
        <v>138</v>
      </c>
      <c r="F8" s="3" t="s">
        <v>139</v>
      </c>
      <c r="G8" s="3" t="s">
        <v>140</v>
      </c>
      <c r="H8" s="3" t="s">
        <v>141</v>
      </c>
      <c r="I8" s="3" t="s">
        <v>142</v>
      </c>
      <c r="L8" s="10" t="s">
        <v>8</v>
      </c>
      <c r="M8" s="10" t="s">
        <v>8</v>
      </c>
      <c r="O8" s="10" t="s">
        <v>217</v>
      </c>
      <c r="P8" s="10" t="s">
        <v>215</v>
      </c>
      <c r="Q8" s="10" t="s">
        <v>216</v>
      </c>
      <c r="R8" s="10" t="s">
        <v>218</v>
      </c>
      <c r="T8" s="10" t="s">
        <v>137</v>
      </c>
      <c r="U8" s="10" t="s">
        <v>222</v>
      </c>
      <c r="V8" s="10" t="s">
        <v>136</v>
      </c>
      <c r="X8" s="10" t="s">
        <v>149</v>
      </c>
      <c r="Y8" s="10" t="s">
        <v>150</v>
      </c>
      <c r="Z8" s="10" t="s">
        <v>151</v>
      </c>
      <c r="AA8" s="10" t="s">
        <v>152</v>
      </c>
      <c r="AB8" s="10" t="s">
        <v>154</v>
      </c>
      <c r="AC8" s="10" t="s">
        <v>153</v>
      </c>
      <c r="AD8" s="10" t="s">
        <v>143</v>
      </c>
      <c r="AE8" s="10" t="s">
        <v>155</v>
      </c>
      <c r="AF8" s="10" t="s">
        <v>138</v>
      </c>
      <c r="AH8" s="14" t="s">
        <v>146</v>
      </c>
      <c r="AI8" s="14" t="s">
        <v>168</v>
      </c>
      <c r="AJ8" s="14" t="s">
        <v>169</v>
      </c>
      <c r="AK8" s="10" t="s">
        <v>144</v>
      </c>
      <c r="AL8" s="10"/>
      <c r="AM8" s="10" t="s">
        <v>224</v>
      </c>
      <c r="AN8" s="10" t="s">
        <v>145</v>
      </c>
      <c r="AO8" s="10" t="s">
        <v>147</v>
      </c>
      <c r="AP8" s="10" t="s">
        <v>148</v>
      </c>
      <c r="AQ8" s="10" t="s">
        <v>156</v>
      </c>
      <c r="AR8" s="13" t="s">
        <v>157</v>
      </c>
      <c r="AS8" s="10" t="s">
        <v>159</v>
      </c>
      <c r="AT8" s="10" t="s">
        <v>158</v>
      </c>
      <c r="AU8" s="10" t="s">
        <v>167</v>
      </c>
      <c r="AV8" s="10" t="s">
        <v>166</v>
      </c>
      <c r="BB8" s="9" t="s">
        <v>156</v>
      </c>
      <c r="BC8" s="10" t="s">
        <v>225</v>
      </c>
      <c r="BD8" s="9" t="s">
        <v>168</v>
      </c>
      <c r="BE8" s="9" t="s">
        <v>169</v>
      </c>
      <c r="BF8" s="9" t="s">
        <v>144</v>
      </c>
    </row>
    <row r="9" spans="2:58" x14ac:dyDescent="0.25">
      <c r="B9" s="1" t="s">
        <v>16</v>
      </c>
      <c r="C9" s="5">
        <v>1778625</v>
      </c>
      <c r="D9" s="5">
        <v>257283</v>
      </c>
      <c r="E9" s="6">
        <v>14.5</v>
      </c>
      <c r="F9" s="6">
        <v>1.9</v>
      </c>
      <c r="G9" s="6">
        <v>2.7</v>
      </c>
      <c r="H9" s="6">
        <v>7.2</v>
      </c>
      <c r="I9" s="6">
        <v>6.8</v>
      </c>
      <c r="L9" s="9" t="s">
        <v>16</v>
      </c>
      <c r="M9" s="14">
        <v>2</v>
      </c>
      <c r="O9" s="9">
        <v>0</v>
      </c>
      <c r="P9" s="9">
        <v>0</v>
      </c>
      <c r="Q9" s="9">
        <v>1</v>
      </c>
      <c r="R9" s="9">
        <v>0</v>
      </c>
      <c r="T9" s="11">
        <v>257283</v>
      </c>
      <c r="U9" s="9">
        <v>91</v>
      </c>
      <c r="V9" s="11">
        <v>1778625</v>
      </c>
      <c r="X9" s="12">
        <f t="shared" ref="X9:X40" si="0">1-(V10/V9)</f>
        <v>1.8715018623936985E-2</v>
      </c>
      <c r="Y9" s="12">
        <f t="shared" ref="Y9:Y40" si="1">1-(T10/T9)</f>
        <v>2.6659359537940741E-2</v>
      </c>
      <c r="Z9" s="9" t="str">
        <f>IF(Y9&gt;X9,"Ecommerce","Retail")</f>
        <v>Ecommerce</v>
      </c>
      <c r="AA9" s="12">
        <f>(Y9-X9)</f>
        <v>7.9443409140037557E-3</v>
      </c>
      <c r="AB9" s="12">
        <f t="shared" ref="AB9:AB40" si="2">1-(V13/V9)</f>
        <v>6.7060229109564995E-2</v>
      </c>
      <c r="AC9" s="12">
        <f t="shared" ref="AC9:AC40" si="3">1-(T13/T9)</f>
        <v>6.3634208245395119E-2</v>
      </c>
      <c r="AD9" s="9" t="str">
        <f>IF(AC9&gt;AB9,"Ecommerce","Retail")</f>
        <v>Retail</v>
      </c>
      <c r="AE9" s="12">
        <f>(AC9-AB9)</f>
        <v>-3.4260208641698764E-3</v>
      </c>
      <c r="AF9" s="12">
        <f t="shared" ref="AF9:AF40" si="4">T9/V9</f>
        <v>0.1446527514231499</v>
      </c>
      <c r="AG9" s="12">
        <f>AF9-AF10</f>
        <v>1.1710876995617014E-3</v>
      </c>
      <c r="AH9" s="9">
        <v>2013</v>
      </c>
      <c r="AI9" s="11">
        <f>SUM(C43:C46)</f>
        <v>4459073</v>
      </c>
      <c r="AJ9" s="11">
        <f>SUM(D43:D46)</f>
        <v>260771</v>
      </c>
      <c r="AK9" s="17">
        <v>25878.37</v>
      </c>
      <c r="AL9" s="17"/>
      <c r="AM9" s="17">
        <v>1</v>
      </c>
      <c r="AN9" s="18">
        <v>27931</v>
      </c>
      <c r="AO9" s="19">
        <v>375</v>
      </c>
      <c r="AP9" s="19">
        <f>AVERAGE(AP10:AP17)</f>
        <v>1113.75</v>
      </c>
      <c r="AQ9" s="9">
        <f t="shared" ref="AQ9:AQ15" si="5">AK9*0.026</f>
        <v>672.8376199999999</v>
      </c>
      <c r="AR9" s="9">
        <f>AN9*0.3</f>
        <v>8379.2999999999993</v>
      </c>
      <c r="AS9" s="12">
        <f t="shared" ref="AS9:AS16" si="6">AQ9/AK9</f>
        <v>2.5999999999999999E-2</v>
      </c>
      <c r="AT9" s="12">
        <f t="shared" ref="AT9:AT16" si="7">AR9/AN9</f>
        <v>0.3</v>
      </c>
      <c r="AU9" s="9">
        <f>(AK9*0.3)-AQ9</f>
        <v>7090.6733799999993</v>
      </c>
      <c r="AV9" s="19">
        <f>(AU9-AVERAGE($AQ$17:$AQ$18))</f>
        <v>6244.9233799999993</v>
      </c>
      <c r="BB9" s="19">
        <v>672.8376199999999</v>
      </c>
      <c r="BC9" s="19">
        <v>375</v>
      </c>
      <c r="BD9" s="19">
        <v>4459073</v>
      </c>
      <c r="BE9" s="19">
        <v>260771</v>
      </c>
      <c r="BF9" s="19">
        <v>25878.37</v>
      </c>
    </row>
    <row r="10" spans="2:58" x14ac:dyDescent="0.25">
      <c r="B10" s="1" t="s">
        <v>17</v>
      </c>
      <c r="C10" s="5">
        <v>1745338</v>
      </c>
      <c r="D10" s="5">
        <v>250424</v>
      </c>
      <c r="E10" s="6">
        <v>14.3</v>
      </c>
      <c r="F10" s="6">
        <v>3.6</v>
      </c>
      <c r="G10" s="6">
        <v>2.6</v>
      </c>
      <c r="H10" s="6">
        <v>10.8</v>
      </c>
      <c r="I10" s="6">
        <v>6.8</v>
      </c>
      <c r="L10" s="9" t="s">
        <v>17</v>
      </c>
      <c r="M10" s="14">
        <v>1</v>
      </c>
      <c r="O10" s="9">
        <v>0</v>
      </c>
      <c r="P10" s="9">
        <v>1</v>
      </c>
      <c r="Q10" s="9">
        <v>0</v>
      </c>
      <c r="R10" s="9">
        <v>0</v>
      </c>
      <c r="T10" s="11">
        <v>250424</v>
      </c>
      <c r="U10" s="9">
        <v>90</v>
      </c>
      <c r="V10" s="11">
        <v>1745338</v>
      </c>
      <c r="X10" s="12">
        <f t="shared" si="0"/>
        <v>3.4687836969114261E-2</v>
      </c>
      <c r="Y10" s="12">
        <f t="shared" si="1"/>
        <v>2.5077468613232012E-2</v>
      </c>
      <c r="Z10" s="9" t="str">
        <f t="shared" ref="Z10:Z73" si="8">IF(Y10&gt;X10,"Ecommerce","Retail")</f>
        <v>Retail</v>
      </c>
      <c r="AA10" s="12">
        <f t="shared" ref="AA10:AA73" si="9">(Y10-X10)</f>
        <v>-9.6103683558822484E-3</v>
      </c>
      <c r="AB10" s="12">
        <f t="shared" si="2"/>
        <v>9.7430984714708568E-2</v>
      </c>
      <c r="AC10" s="12">
        <f t="shared" si="3"/>
        <v>6.3827748139156038E-2</v>
      </c>
      <c r="AD10" s="9" t="str">
        <f t="shared" ref="AD10:AD73" si="10">IF(AC10&gt;AB10,"Ecommerce","Retail")</f>
        <v>Retail</v>
      </c>
      <c r="AE10" s="12">
        <f t="shared" ref="AE10:AE73" si="11">(AC10-AB10)</f>
        <v>-3.3603236575552531E-2</v>
      </c>
      <c r="AF10" s="12">
        <f t="shared" si="4"/>
        <v>0.1434816637235882</v>
      </c>
      <c r="AG10" s="12">
        <f t="shared" ref="AG10:AG73" si="12">AF10-AF11</f>
        <v>-1.4284618939939819E-3</v>
      </c>
      <c r="AH10" s="9">
        <v>2014</v>
      </c>
      <c r="AI10" s="11">
        <f>SUM(C39:C42)</f>
        <v>4635180</v>
      </c>
      <c r="AJ10" s="11">
        <f>SUM(D39:D42)</f>
        <v>297303</v>
      </c>
      <c r="AK10" s="17">
        <v>27422.7</v>
      </c>
      <c r="AL10" s="17"/>
      <c r="AM10" s="17">
        <v>2</v>
      </c>
      <c r="AN10" s="18">
        <v>28105</v>
      </c>
      <c r="AO10" s="19">
        <f>AVERAGE(AO11:AO12)</f>
        <v>387.82499999999999</v>
      </c>
      <c r="AP10" s="19">
        <v>1180</v>
      </c>
      <c r="AQ10" s="9">
        <f t="shared" si="5"/>
        <v>712.99019999999996</v>
      </c>
      <c r="AR10" s="9">
        <f t="shared" ref="AR10:AR16" si="13">AN10*0.3</f>
        <v>8431.5</v>
      </c>
      <c r="AS10" s="12">
        <f t="shared" si="6"/>
        <v>2.5999999999999999E-2</v>
      </c>
      <c r="AT10" s="12">
        <f t="shared" si="7"/>
        <v>0.3</v>
      </c>
      <c r="AU10" s="9">
        <f t="shared" ref="AU10:AU16" si="14">(AK10*0.3)-AQ10</f>
        <v>7513.8197999999993</v>
      </c>
      <c r="AV10" s="19">
        <f t="shared" ref="AV10:AV17" si="15">(AU10-AVERAGE($AQ$17:$AQ$18))</f>
        <v>6668.0697999999993</v>
      </c>
      <c r="BB10" s="19">
        <v>712.99019999999996</v>
      </c>
      <c r="BC10" s="19">
        <f>AVERAGE(BC11:BC12)</f>
        <v>387.82499999999999</v>
      </c>
      <c r="BD10" s="19">
        <v>4635180</v>
      </c>
      <c r="BE10" s="19">
        <v>297303</v>
      </c>
      <c r="BF10" s="19">
        <v>27422.7</v>
      </c>
    </row>
    <row r="11" spans="2:58" x14ac:dyDescent="0.25">
      <c r="B11" s="1" t="s">
        <v>18</v>
      </c>
      <c r="C11" s="5">
        <v>1684796</v>
      </c>
      <c r="D11" s="5">
        <v>244144</v>
      </c>
      <c r="E11" s="6">
        <v>14.5</v>
      </c>
      <c r="F11" s="6">
        <v>2.6</v>
      </c>
      <c r="G11" s="6">
        <v>1.6</v>
      </c>
      <c r="H11" s="6">
        <v>14.9</v>
      </c>
      <c r="I11" s="6">
        <v>10.3</v>
      </c>
      <c r="L11" s="9" t="s">
        <v>18</v>
      </c>
      <c r="M11" s="14">
        <v>4</v>
      </c>
      <c r="O11" s="9">
        <v>0</v>
      </c>
      <c r="P11" s="9">
        <v>0</v>
      </c>
      <c r="Q11" s="9">
        <v>0</v>
      </c>
      <c r="R11" s="9">
        <v>1</v>
      </c>
      <c r="T11" s="11">
        <v>244144</v>
      </c>
      <c r="U11" s="9">
        <v>89</v>
      </c>
      <c r="V11" s="11">
        <v>1684796</v>
      </c>
      <c r="X11" s="12">
        <f t="shared" si="0"/>
        <v>2.559775782943452E-2</v>
      </c>
      <c r="Y11" s="12">
        <f t="shared" si="1"/>
        <v>1.5466282194114944E-2</v>
      </c>
      <c r="Z11" s="9" t="str">
        <f t="shared" si="8"/>
        <v>Retail</v>
      </c>
      <c r="AA11" s="12">
        <f t="shared" si="9"/>
        <v>-1.0131475635319576E-2</v>
      </c>
      <c r="AB11" s="12">
        <f t="shared" si="2"/>
        <v>0.12954743482296971</v>
      </c>
      <c r="AC11" s="12">
        <f t="shared" si="3"/>
        <v>9.3072121370994187E-2</v>
      </c>
      <c r="AD11" s="9" t="str">
        <f t="shared" si="10"/>
        <v>Retail</v>
      </c>
      <c r="AE11" s="12">
        <f t="shared" si="11"/>
        <v>-3.6475313451975522E-2</v>
      </c>
      <c r="AF11" s="12">
        <f t="shared" si="4"/>
        <v>0.14491012561758218</v>
      </c>
      <c r="AG11" s="12">
        <f t="shared" si="12"/>
        <v>-1.5067221148169774E-3</v>
      </c>
      <c r="AH11" s="9">
        <v>2015</v>
      </c>
      <c r="AI11" s="11">
        <f>SUM(C35:C38)</f>
        <v>4722044</v>
      </c>
      <c r="AJ11" s="11">
        <f>SUM(D35:D38)</f>
        <v>337618</v>
      </c>
      <c r="AK11" s="17">
        <v>29078.41</v>
      </c>
      <c r="AL11" s="17"/>
      <c r="AM11" s="17">
        <v>3</v>
      </c>
      <c r="AN11" s="18">
        <v>27079</v>
      </c>
      <c r="AO11" s="19">
        <f>AVERAGE(AO12:AO13)</f>
        <v>392.75</v>
      </c>
      <c r="AP11" s="19">
        <v>1170</v>
      </c>
      <c r="AQ11" s="9">
        <f t="shared" si="5"/>
        <v>756.03865999999994</v>
      </c>
      <c r="AR11" s="9">
        <f t="shared" si="13"/>
        <v>8123.7</v>
      </c>
      <c r="AS11" s="12">
        <f t="shared" si="6"/>
        <v>2.5999999999999999E-2</v>
      </c>
      <c r="AT11" s="12">
        <f t="shared" si="7"/>
        <v>0.3</v>
      </c>
      <c r="AU11" s="9">
        <f t="shared" si="14"/>
        <v>7967.4843399999991</v>
      </c>
      <c r="AV11" s="19">
        <f t="shared" si="15"/>
        <v>7121.7343399999991</v>
      </c>
      <c r="BB11" s="19">
        <v>756.03865999999994</v>
      </c>
      <c r="BC11" s="19">
        <f>AVERAGE(BC12:BC13)</f>
        <v>392.75</v>
      </c>
      <c r="BD11" s="19">
        <v>4722044</v>
      </c>
      <c r="BE11" s="19">
        <v>337618</v>
      </c>
      <c r="BF11" s="19">
        <v>29078.41</v>
      </c>
    </row>
    <row r="12" spans="2:58" x14ac:dyDescent="0.25">
      <c r="B12" s="1" t="s">
        <v>19</v>
      </c>
      <c r="C12" s="5">
        <v>1641669</v>
      </c>
      <c r="D12" s="5">
        <v>240368</v>
      </c>
      <c r="E12" s="6">
        <v>14.6</v>
      </c>
      <c r="F12" s="6">
        <v>-1.1000000000000001</v>
      </c>
      <c r="G12" s="6">
        <v>-0.2</v>
      </c>
      <c r="H12" s="6">
        <v>12.7</v>
      </c>
      <c r="I12" s="6">
        <v>9.6</v>
      </c>
      <c r="L12" s="9" t="s">
        <v>19</v>
      </c>
      <c r="M12" s="14">
        <v>3</v>
      </c>
      <c r="O12" s="9">
        <v>1</v>
      </c>
      <c r="P12" s="9">
        <v>0</v>
      </c>
      <c r="Q12" s="9">
        <v>0</v>
      </c>
      <c r="R12" s="9">
        <v>0</v>
      </c>
      <c r="T12" s="11">
        <v>240368</v>
      </c>
      <c r="U12" s="9">
        <v>88</v>
      </c>
      <c r="V12" s="11">
        <v>1641669</v>
      </c>
      <c r="X12" s="12">
        <f t="shared" si="0"/>
        <v>-1.0770136976455014E-2</v>
      </c>
      <c r="Y12" s="12">
        <f t="shared" si="1"/>
        <v>-2.2590361445782303E-3</v>
      </c>
      <c r="Z12" s="9" t="str">
        <f t="shared" si="8"/>
        <v>Ecommerce</v>
      </c>
      <c r="AA12" s="12">
        <f t="shared" si="9"/>
        <v>8.5111008318767833E-3</v>
      </c>
      <c r="AB12" s="12">
        <f t="shared" si="2"/>
        <v>0.11293933186287852</v>
      </c>
      <c r="AC12" s="12">
        <f t="shared" si="3"/>
        <v>8.774046462091456E-2</v>
      </c>
      <c r="AD12" s="9" t="str">
        <f t="shared" si="10"/>
        <v>Retail</v>
      </c>
      <c r="AE12" s="12">
        <f t="shared" si="11"/>
        <v>-2.5198867241963963E-2</v>
      </c>
      <c r="AF12" s="12">
        <f t="shared" si="4"/>
        <v>0.14641684773239916</v>
      </c>
      <c r="AG12" s="12">
        <f t="shared" si="12"/>
        <v>1.2328901586504126E-3</v>
      </c>
      <c r="AH12" s="9">
        <v>2016</v>
      </c>
      <c r="AI12" s="11">
        <f>SUM(C31:C34)</f>
        <v>4832598</v>
      </c>
      <c r="AJ12" s="11">
        <f>SUM(D31:D34)</f>
        <v>383389</v>
      </c>
      <c r="AK12" s="17">
        <v>30944.94</v>
      </c>
      <c r="AL12" s="17"/>
      <c r="AM12" s="17">
        <v>4</v>
      </c>
      <c r="AN12" s="18">
        <v>25908</v>
      </c>
      <c r="AO12" s="19">
        <v>382.9</v>
      </c>
      <c r="AP12" s="19">
        <v>1150</v>
      </c>
      <c r="AQ12" s="9">
        <f t="shared" si="5"/>
        <v>804.5684399999999</v>
      </c>
      <c r="AR12" s="9">
        <f t="shared" si="13"/>
        <v>7772.4</v>
      </c>
      <c r="AS12" s="12">
        <f t="shared" si="6"/>
        <v>2.5999999999999999E-2</v>
      </c>
      <c r="AT12" s="12">
        <f t="shared" si="7"/>
        <v>0.3</v>
      </c>
      <c r="AU12" s="9">
        <f t="shared" si="14"/>
        <v>8478.9135600000009</v>
      </c>
      <c r="AV12" s="19">
        <f t="shared" si="15"/>
        <v>7633.1635600000009</v>
      </c>
      <c r="BB12" s="19">
        <v>804.5684399999999</v>
      </c>
      <c r="BC12" s="19">
        <v>382.9</v>
      </c>
      <c r="BD12" s="19">
        <v>4832598</v>
      </c>
      <c r="BE12" s="19">
        <v>383389</v>
      </c>
      <c r="BF12" s="19">
        <v>30944.94</v>
      </c>
    </row>
    <row r="13" spans="2:58" x14ac:dyDescent="0.25">
      <c r="B13" s="1" t="s">
        <v>20</v>
      </c>
      <c r="C13" s="5">
        <v>1659350</v>
      </c>
      <c r="D13" s="5">
        <v>240911</v>
      </c>
      <c r="E13" s="6">
        <v>14.5</v>
      </c>
      <c r="F13" s="6">
        <v>5.3</v>
      </c>
      <c r="G13" s="6">
        <v>2.8</v>
      </c>
      <c r="H13" s="6">
        <v>28.6</v>
      </c>
      <c r="I13" s="6">
        <v>14.2</v>
      </c>
      <c r="L13" s="9" t="s">
        <v>20</v>
      </c>
      <c r="M13" s="14">
        <v>2</v>
      </c>
      <c r="O13" s="9">
        <v>0</v>
      </c>
      <c r="P13" s="9">
        <v>0</v>
      </c>
      <c r="Q13" s="9">
        <v>1</v>
      </c>
      <c r="R13" s="9">
        <v>0</v>
      </c>
      <c r="T13" s="11">
        <v>240911</v>
      </c>
      <c r="U13" s="9">
        <v>87</v>
      </c>
      <c r="V13" s="11">
        <v>1659350</v>
      </c>
      <c r="X13" s="12">
        <f t="shared" si="0"/>
        <v>5.065959562479283E-2</v>
      </c>
      <c r="Y13" s="12">
        <f t="shared" si="1"/>
        <v>2.6860541859856979E-2</v>
      </c>
      <c r="Z13" s="9" t="str">
        <f t="shared" si="8"/>
        <v>Retail</v>
      </c>
      <c r="AA13" s="12">
        <f t="shared" si="9"/>
        <v>-2.3799053764935851E-2</v>
      </c>
      <c r="AB13" s="12">
        <f t="shared" si="2"/>
        <v>0.22245939675174009</v>
      </c>
      <c r="AC13" s="12">
        <f t="shared" si="3"/>
        <v>0.1241412803898535</v>
      </c>
      <c r="AD13" s="9" t="str">
        <f t="shared" si="10"/>
        <v>Retail</v>
      </c>
      <c r="AE13" s="12">
        <f t="shared" si="11"/>
        <v>-9.8318116361886587E-2</v>
      </c>
      <c r="AF13" s="12">
        <f t="shared" si="4"/>
        <v>0.14518395757374875</v>
      </c>
      <c r="AG13" s="12">
        <f t="shared" si="12"/>
        <v>-3.6396226223804617E-3</v>
      </c>
      <c r="AH13" s="9">
        <v>2017</v>
      </c>
      <c r="AI13" s="11">
        <f>SUM(C27:C30)</f>
        <v>5046021</v>
      </c>
      <c r="AJ13" s="11">
        <f>SUM(D27:D30)</f>
        <v>442952</v>
      </c>
      <c r="AK13" s="17">
        <v>33183.74</v>
      </c>
      <c r="AL13" s="17"/>
      <c r="AM13" s="17">
        <v>5</v>
      </c>
      <c r="AN13" s="18">
        <v>24939</v>
      </c>
      <c r="AO13" s="19">
        <v>402.6</v>
      </c>
      <c r="AP13" s="19">
        <v>1110</v>
      </c>
      <c r="AQ13" s="9">
        <f t="shared" si="5"/>
        <v>862.77723999999989</v>
      </c>
      <c r="AR13" s="9">
        <f t="shared" si="13"/>
        <v>7481.7</v>
      </c>
      <c r="AS13" s="12">
        <f t="shared" si="6"/>
        <v>2.5999999999999999E-2</v>
      </c>
      <c r="AT13" s="12">
        <f t="shared" si="7"/>
        <v>0.3</v>
      </c>
      <c r="AU13" s="9">
        <f t="shared" si="14"/>
        <v>9092.34476</v>
      </c>
      <c r="AV13" s="19">
        <f t="shared" si="15"/>
        <v>8246.59476</v>
      </c>
      <c r="BB13" s="19">
        <v>862.77723999999989</v>
      </c>
      <c r="BC13" s="19">
        <v>402.6</v>
      </c>
      <c r="BD13" s="19">
        <v>5046021</v>
      </c>
      <c r="BE13" s="19">
        <v>442952</v>
      </c>
      <c r="BF13" s="19">
        <v>33183.74</v>
      </c>
    </row>
    <row r="14" spans="2:58" x14ac:dyDescent="0.25">
      <c r="B14" s="1" t="s">
        <v>39</v>
      </c>
      <c r="C14" s="5">
        <v>1575288</v>
      </c>
      <c r="D14" s="5">
        <v>234440</v>
      </c>
      <c r="E14" s="6">
        <v>14.9</v>
      </c>
      <c r="F14" s="6">
        <v>7.4</v>
      </c>
      <c r="G14" s="6">
        <v>5.9</v>
      </c>
      <c r="H14" s="6">
        <v>17</v>
      </c>
      <c r="I14" s="6">
        <v>46.7</v>
      </c>
      <c r="L14" s="9" t="s">
        <v>39</v>
      </c>
      <c r="M14" s="14">
        <v>1</v>
      </c>
      <c r="O14" s="9">
        <v>0</v>
      </c>
      <c r="P14" s="9">
        <v>1</v>
      </c>
      <c r="Q14" s="9">
        <v>0</v>
      </c>
      <c r="R14" s="9">
        <v>0</v>
      </c>
      <c r="T14" s="11">
        <v>234440</v>
      </c>
      <c r="U14" s="9">
        <v>86</v>
      </c>
      <c r="V14" s="11">
        <v>1575288</v>
      </c>
      <c r="X14" s="12">
        <f t="shared" si="0"/>
        <v>6.9036899919252881E-2</v>
      </c>
      <c r="Y14" s="12">
        <f t="shared" si="1"/>
        <v>5.5532332366490356E-2</v>
      </c>
      <c r="Z14" s="9" t="str">
        <f t="shared" si="8"/>
        <v>Retail</v>
      </c>
      <c r="AA14" s="12">
        <f t="shared" si="9"/>
        <v>-1.3504567552762525E-2</v>
      </c>
      <c r="AB14" s="12">
        <f t="shared" si="2"/>
        <v>0.14529724088547613</v>
      </c>
      <c r="AC14" s="12">
        <f t="shared" si="3"/>
        <v>0.31814963316840128</v>
      </c>
      <c r="AD14" s="9" t="str">
        <f t="shared" si="10"/>
        <v>Ecommerce</v>
      </c>
      <c r="AE14" s="12">
        <f t="shared" si="11"/>
        <v>0.17285239228292515</v>
      </c>
      <c r="AF14" s="12">
        <f t="shared" si="4"/>
        <v>0.14882358019612921</v>
      </c>
      <c r="AG14" s="12">
        <f t="shared" si="12"/>
        <v>-2.1588375436451535E-3</v>
      </c>
      <c r="AH14" s="9">
        <v>2018</v>
      </c>
      <c r="AI14" s="11">
        <f>SUM(C23:C26)</f>
        <v>5258485</v>
      </c>
      <c r="AJ14" s="11">
        <f>SUM(D23:D26)</f>
        <v>506955</v>
      </c>
      <c r="AK14" s="17">
        <v>35864.660000000003</v>
      </c>
      <c r="AL14" s="17"/>
      <c r="AM14" s="17">
        <v>6</v>
      </c>
      <c r="AN14" s="18">
        <v>24971</v>
      </c>
      <c r="AO14" s="19">
        <v>412.4</v>
      </c>
      <c r="AP14" s="19">
        <v>1160</v>
      </c>
      <c r="AQ14" s="9">
        <f t="shared" si="5"/>
        <v>932.48116000000005</v>
      </c>
      <c r="AR14" s="9">
        <f t="shared" si="13"/>
        <v>7491.2999999999993</v>
      </c>
      <c r="AS14" s="12">
        <f t="shared" si="6"/>
        <v>2.5999999999999999E-2</v>
      </c>
      <c r="AT14" s="12">
        <f t="shared" si="7"/>
        <v>0.3</v>
      </c>
      <c r="AU14" s="9">
        <f t="shared" si="14"/>
        <v>9826.9168400000017</v>
      </c>
      <c r="AV14" s="19">
        <f t="shared" si="15"/>
        <v>8981.1668400000017</v>
      </c>
      <c r="BB14" s="19">
        <v>932.48116000000005</v>
      </c>
      <c r="BC14" s="19">
        <v>412.4</v>
      </c>
      <c r="BD14" s="19">
        <v>5258485</v>
      </c>
      <c r="BE14" s="19">
        <v>506955</v>
      </c>
      <c r="BF14" s="19">
        <v>35864.660000000003</v>
      </c>
    </row>
    <row r="15" spans="2:58" x14ac:dyDescent="0.25">
      <c r="B15" s="1" t="s">
        <v>40</v>
      </c>
      <c r="C15" s="5">
        <v>1466535</v>
      </c>
      <c r="D15" s="5">
        <v>221421</v>
      </c>
      <c r="E15" s="6">
        <v>15.1</v>
      </c>
      <c r="F15" s="6">
        <v>0.7</v>
      </c>
      <c r="G15" s="6">
        <v>1</v>
      </c>
      <c r="H15" s="6">
        <v>7.2</v>
      </c>
      <c r="I15" s="6">
        <v>45.5</v>
      </c>
      <c r="L15" s="9" t="s">
        <v>40</v>
      </c>
      <c r="M15" s="14">
        <v>4</v>
      </c>
      <c r="O15" s="9">
        <v>0</v>
      </c>
      <c r="P15" s="9">
        <v>0</v>
      </c>
      <c r="Q15" s="9">
        <v>0</v>
      </c>
      <c r="R15" s="9">
        <v>1</v>
      </c>
      <c r="T15" s="11">
        <v>221421</v>
      </c>
      <c r="U15" s="9">
        <v>85</v>
      </c>
      <c r="V15" s="11">
        <v>1466535</v>
      </c>
      <c r="X15" s="12">
        <f t="shared" si="0"/>
        <v>7.0063107938098668E-3</v>
      </c>
      <c r="Y15" s="12">
        <f t="shared" si="1"/>
        <v>9.6783954548123052E-3</v>
      </c>
      <c r="Z15" s="9" t="str">
        <f t="shared" si="8"/>
        <v>Ecommerce</v>
      </c>
      <c r="AA15" s="12">
        <f t="shared" si="9"/>
        <v>2.6720846610024385E-3</v>
      </c>
      <c r="AB15" s="12">
        <f t="shared" si="2"/>
        <v>6.6979649309426681E-2</v>
      </c>
      <c r="AC15" s="12">
        <f t="shared" si="3"/>
        <v>0.31257649455110403</v>
      </c>
      <c r="AD15" s="9" t="str">
        <f t="shared" si="10"/>
        <v>Ecommerce</v>
      </c>
      <c r="AE15" s="12">
        <f t="shared" si="11"/>
        <v>0.24559684524167735</v>
      </c>
      <c r="AF15" s="12">
        <f t="shared" si="4"/>
        <v>0.15098241773977436</v>
      </c>
      <c r="AG15" s="12">
        <f t="shared" si="12"/>
        <v>4.0628435699929799E-4</v>
      </c>
      <c r="AH15" s="9">
        <v>2019</v>
      </c>
      <c r="AI15" s="11">
        <f>SUM(C19:C22)</f>
        <v>5402818</v>
      </c>
      <c r="AJ15" s="11">
        <f>SUM(D19:D22)</f>
        <v>569773</v>
      </c>
      <c r="AK15" s="17">
        <v>38972.93</v>
      </c>
      <c r="AL15" s="17"/>
      <c r="AM15" s="17">
        <v>7</v>
      </c>
      <c r="AN15" s="18">
        <v>24560</v>
      </c>
      <c r="AO15" s="19">
        <v>446.3</v>
      </c>
      <c r="AP15" s="19">
        <v>1140</v>
      </c>
      <c r="AQ15" s="9">
        <f t="shared" si="5"/>
        <v>1013.2961799999999</v>
      </c>
      <c r="AR15" s="9">
        <f t="shared" si="13"/>
        <v>7368</v>
      </c>
      <c r="AS15" s="12">
        <f t="shared" si="6"/>
        <v>2.5999999999999999E-2</v>
      </c>
      <c r="AT15" s="12">
        <f t="shared" si="7"/>
        <v>0.3</v>
      </c>
      <c r="AU15" s="9">
        <f t="shared" si="14"/>
        <v>10678.58282</v>
      </c>
      <c r="AV15" s="19">
        <f t="shared" si="15"/>
        <v>9832.8328199999996</v>
      </c>
      <c r="BB15" s="19">
        <v>1013.2961799999999</v>
      </c>
      <c r="BC15" s="19">
        <v>446.3</v>
      </c>
      <c r="BD15" s="19">
        <v>5402818</v>
      </c>
      <c r="BE15" s="19">
        <v>569773</v>
      </c>
      <c r="BF15" s="19">
        <v>38972.93</v>
      </c>
    </row>
    <row r="16" spans="2:58" x14ac:dyDescent="0.25">
      <c r="B16" s="1" t="s">
        <v>41</v>
      </c>
      <c r="C16" s="5">
        <v>1456260</v>
      </c>
      <c r="D16" s="5">
        <v>219278</v>
      </c>
      <c r="E16" s="6">
        <v>15.1</v>
      </c>
      <c r="F16" s="6">
        <v>12.9</v>
      </c>
      <c r="G16" s="6">
        <v>3.9</v>
      </c>
      <c r="H16" s="6">
        <v>6.9</v>
      </c>
      <c r="I16" s="6">
        <v>50</v>
      </c>
      <c r="L16" s="9" t="s">
        <v>41</v>
      </c>
      <c r="M16" s="14">
        <v>3</v>
      </c>
      <c r="O16" s="9">
        <v>1</v>
      </c>
      <c r="P16" s="9">
        <v>0</v>
      </c>
      <c r="Q16" s="9">
        <v>0</v>
      </c>
      <c r="R16" s="9">
        <v>0</v>
      </c>
      <c r="T16" s="11">
        <v>219278</v>
      </c>
      <c r="U16" s="9">
        <v>84</v>
      </c>
      <c r="V16" s="11">
        <v>1456260</v>
      </c>
      <c r="X16" s="12">
        <f t="shared" si="0"/>
        <v>0.1140235946877618</v>
      </c>
      <c r="Y16" s="12">
        <f t="shared" si="1"/>
        <v>3.7732923503497884E-2</v>
      </c>
      <c r="Z16" s="9" t="str">
        <f t="shared" si="8"/>
        <v>Retail</v>
      </c>
      <c r="AA16" s="12">
        <f t="shared" si="9"/>
        <v>-7.6290671184263914E-2</v>
      </c>
      <c r="AB16" s="12">
        <f t="shared" si="2"/>
        <v>6.4945820114539976E-2</v>
      </c>
      <c r="AC16" s="12">
        <f t="shared" si="3"/>
        <v>0.33326188673738355</v>
      </c>
      <c r="AD16" s="9" t="str">
        <f t="shared" si="10"/>
        <v>Ecommerce</v>
      </c>
      <c r="AE16" s="12">
        <f t="shared" si="11"/>
        <v>0.26831606662284357</v>
      </c>
      <c r="AF16" s="12">
        <f t="shared" si="4"/>
        <v>0.15057613338277506</v>
      </c>
      <c r="AG16" s="12">
        <f t="shared" si="12"/>
        <v>-1.2965982176528362E-2</v>
      </c>
      <c r="AH16" s="9">
        <v>2020</v>
      </c>
      <c r="AI16" s="11">
        <f>SUM(C15:C18)</f>
        <v>5559410</v>
      </c>
      <c r="AJ16" s="11">
        <f>SUM(D15:D18)</f>
        <v>811556</v>
      </c>
      <c r="AK16" s="17">
        <v>41717</v>
      </c>
      <c r="AL16" s="17"/>
      <c r="AM16" s="17">
        <v>8</v>
      </c>
      <c r="AN16" s="18">
        <v>17346</v>
      </c>
      <c r="AO16" s="19">
        <v>452</v>
      </c>
      <c r="AP16" s="19">
        <v>820</v>
      </c>
      <c r="AQ16" s="9">
        <f>AK16*0.026</f>
        <v>1084.6420000000001</v>
      </c>
      <c r="AR16" s="9">
        <f t="shared" si="13"/>
        <v>5203.8</v>
      </c>
      <c r="AS16" s="12">
        <f t="shared" si="6"/>
        <v>2.6000000000000002E-2</v>
      </c>
      <c r="AT16" s="12">
        <f t="shared" si="7"/>
        <v>0.3</v>
      </c>
      <c r="AU16" s="9">
        <f t="shared" si="14"/>
        <v>11430.458000000001</v>
      </c>
      <c r="AV16" s="19">
        <f t="shared" si="15"/>
        <v>10584.708000000001</v>
      </c>
      <c r="BB16" s="19">
        <v>1084.6420000000001</v>
      </c>
      <c r="BC16" s="19">
        <v>452</v>
      </c>
      <c r="BD16" s="19">
        <v>5559410</v>
      </c>
      <c r="BE16" s="19">
        <v>811556</v>
      </c>
      <c r="BF16" s="19">
        <v>41717</v>
      </c>
    </row>
    <row r="17" spans="2:58" x14ac:dyDescent="0.25">
      <c r="B17" s="1" t="s">
        <v>42</v>
      </c>
      <c r="C17" s="5">
        <v>1290212</v>
      </c>
      <c r="D17" s="5">
        <v>211004</v>
      </c>
      <c r="E17" s="6">
        <v>16.399999999999999</v>
      </c>
      <c r="F17" s="6">
        <v>-4.2</v>
      </c>
      <c r="G17" s="6">
        <v>32</v>
      </c>
      <c r="H17" s="6">
        <v>-4.0999999999999996</v>
      </c>
      <c r="I17" s="6">
        <v>52.7</v>
      </c>
      <c r="L17" s="9" t="s">
        <v>42</v>
      </c>
      <c r="M17" s="14">
        <v>2</v>
      </c>
      <c r="O17" s="9">
        <v>0</v>
      </c>
      <c r="P17" s="9">
        <v>0</v>
      </c>
      <c r="Q17" s="9">
        <v>1</v>
      </c>
      <c r="R17" s="9">
        <v>0</v>
      </c>
      <c r="T17" s="11">
        <v>211004</v>
      </c>
      <c r="U17" s="9">
        <v>83</v>
      </c>
      <c r="V17" s="11">
        <v>1290212</v>
      </c>
      <c r="X17" s="12">
        <f t="shared" si="0"/>
        <v>-4.3551757385607903E-2</v>
      </c>
      <c r="Y17" s="12">
        <f t="shared" si="1"/>
        <v>0.24241720536103584</v>
      </c>
      <c r="Z17" s="9" t="str">
        <f t="shared" si="8"/>
        <v>Ecommerce</v>
      </c>
      <c r="AA17" s="12">
        <f t="shared" si="9"/>
        <v>0.28596896274664374</v>
      </c>
      <c r="AB17" s="12">
        <f t="shared" si="2"/>
        <v>-4.262477794346986E-2</v>
      </c>
      <c r="AC17" s="12">
        <f t="shared" si="3"/>
        <v>0.34503611305946802</v>
      </c>
      <c r="AD17" s="9" t="str">
        <f t="shared" si="10"/>
        <v>Ecommerce</v>
      </c>
      <c r="AE17" s="12">
        <f t="shared" si="11"/>
        <v>0.38766089100293788</v>
      </c>
      <c r="AF17" s="12">
        <f t="shared" si="4"/>
        <v>0.16354211555930342</v>
      </c>
      <c r="AG17" s="12">
        <f t="shared" si="12"/>
        <v>4.4816147182821786E-2</v>
      </c>
      <c r="AH17" s="9">
        <v>2021</v>
      </c>
      <c r="AI17" s="11">
        <f>SUM(C11:C14)</f>
        <v>6561103</v>
      </c>
      <c r="AJ17" s="11">
        <f>SUM(D11:D14)</f>
        <v>959863</v>
      </c>
      <c r="AK17" s="17">
        <v>32137</v>
      </c>
      <c r="AL17" s="17"/>
      <c r="AM17" s="17">
        <v>9</v>
      </c>
      <c r="AN17" s="18">
        <v>24460</v>
      </c>
      <c r="AO17" s="19">
        <v>296</v>
      </c>
      <c r="AP17" s="19">
        <v>1180</v>
      </c>
      <c r="AQ17" s="19">
        <v>836.6</v>
      </c>
      <c r="AR17" s="19">
        <v>7508.2</v>
      </c>
      <c r="AS17" s="12">
        <f>AQ17/AK17</f>
        <v>2.6032299218968789E-2</v>
      </c>
      <c r="AT17" s="12">
        <f>AR17/AN17</f>
        <v>0.30695829926410467</v>
      </c>
      <c r="AU17" s="9">
        <f t="shared" ref="AU17:AU18" si="16">AK17*0.3</f>
        <v>9641.1</v>
      </c>
      <c r="AV17" s="19">
        <f t="shared" si="15"/>
        <v>8795.35</v>
      </c>
      <c r="BB17" s="19">
        <v>836.6</v>
      </c>
      <c r="BC17" s="19">
        <v>296</v>
      </c>
      <c r="BD17" s="19">
        <v>6561103</v>
      </c>
      <c r="BE17" s="19">
        <v>959863</v>
      </c>
      <c r="BF17" s="19">
        <v>32137</v>
      </c>
    </row>
    <row r="18" spans="2:58" x14ac:dyDescent="0.25">
      <c r="B18" s="1" t="s">
        <v>43</v>
      </c>
      <c r="C18" s="5">
        <v>1346403</v>
      </c>
      <c r="D18" s="5">
        <v>159853</v>
      </c>
      <c r="E18" s="6">
        <v>11.9</v>
      </c>
      <c r="F18" s="6">
        <v>-1.6</v>
      </c>
      <c r="G18" s="6">
        <v>5</v>
      </c>
      <c r="H18" s="6">
        <v>1.4</v>
      </c>
      <c r="I18" s="6">
        <v>20</v>
      </c>
      <c r="L18" s="9" t="s">
        <v>43</v>
      </c>
      <c r="M18" s="14">
        <v>1</v>
      </c>
      <c r="O18" s="9">
        <v>0</v>
      </c>
      <c r="P18" s="9">
        <v>1</v>
      </c>
      <c r="Q18" s="9">
        <v>0</v>
      </c>
      <c r="R18" s="9">
        <v>0</v>
      </c>
      <c r="T18" s="11">
        <v>159853</v>
      </c>
      <c r="U18" s="9">
        <v>82</v>
      </c>
      <c r="V18" s="11">
        <v>1346403</v>
      </c>
      <c r="X18" s="12">
        <f t="shared" si="0"/>
        <v>-1.6268531784317197E-2</v>
      </c>
      <c r="Y18" s="12">
        <f t="shared" si="1"/>
        <v>4.7812677897818623E-2</v>
      </c>
      <c r="Z18" s="9" t="str">
        <f t="shared" si="8"/>
        <v>Ecommerce</v>
      </c>
      <c r="AA18" s="12">
        <f t="shared" si="9"/>
        <v>6.408120968213582E-2</v>
      </c>
      <c r="AB18" s="12">
        <f t="shared" si="2"/>
        <v>1.3949018235996258E-2</v>
      </c>
      <c r="AC18" s="12">
        <f t="shared" si="3"/>
        <v>0.16697215566802004</v>
      </c>
      <c r="AD18" s="9" t="str">
        <f t="shared" si="10"/>
        <v>Ecommerce</v>
      </c>
      <c r="AE18" s="12">
        <f t="shared" si="11"/>
        <v>0.15302313743202378</v>
      </c>
      <c r="AF18" s="12">
        <f t="shared" si="4"/>
        <v>0.11872596837648164</v>
      </c>
      <c r="AG18" s="12">
        <f t="shared" si="12"/>
        <v>7.4863123636131762E-3</v>
      </c>
      <c r="AH18" s="9">
        <v>2022</v>
      </c>
      <c r="AI18" s="9">
        <f>SUM(C9:C10)*2</f>
        <v>7047926</v>
      </c>
      <c r="AJ18" s="9">
        <f>SUM(D9:D10)*2</f>
        <v>1015414</v>
      </c>
      <c r="AK18" s="19">
        <f>AVERAGE(AK9:AK17)</f>
        <v>32799.972222222219</v>
      </c>
      <c r="AL18" s="19"/>
      <c r="AM18" s="19">
        <v>10</v>
      </c>
      <c r="AN18" s="19">
        <f>AVERAGE(AN9:AN17)</f>
        <v>25033.222222222223</v>
      </c>
      <c r="AO18" s="9">
        <v>506</v>
      </c>
      <c r="AP18" s="19">
        <f>AVERAGE(AP9:AP17)</f>
        <v>1113.75</v>
      </c>
      <c r="AQ18" s="19">
        <v>854.9</v>
      </c>
      <c r="AR18" s="19">
        <v>7401.2</v>
      </c>
      <c r="AS18" s="12">
        <f>AQ18/AK18</f>
        <v>2.6064046463453984E-2</v>
      </c>
      <c r="AT18" s="12">
        <f>AR18/AN18</f>
        <v>0.29565510721308125</v>
      </c>
      <c r="AU18" s="9">
        <f t="shared" si="16"/>
        <v>9839.991666666665</v>
      </c>
      <c r="AV18" s="19">
        <f>(AU18-AVERAGE($AQ$17:$AQ$18))</f>
        <v>8994.241666666665</v>
      </c>
      <c r="BB18" s="19">
        <v>854.9</v>
      </c>
      <c r="BC18" s="19">
        <v>506</v>
      </c>
      <c r="BD18" s="19">
        <v>7047926</v>
      </c>
      <c r="BE18" s="19">
        <v>1015414</v>
      </c>
      <c r="BF18" s="19">
        <v>32799.972222222219</v>
      </c>
    </row>
    <row r="19" spans="2:58" x14ac:dyDescent="0.25">
      <c r="B19" s="1" t="s">
        <v>44</v>
      </c>
      <c r="C19" s="5">
        <v>1368307</v>
      </c>
      <c r="D19" s="5">
        <v>152210</v>
      </c>
      <c r="E19" s="6">
        <v>11.1</v>
      </c>
      <c r="F19" s="6">
        <v>0.5</v>
      </c>
      <c r="G19" s="6">
        <v>4.0999999999999996</v>
      </c>
      <c r="H19" s="6">
        <v>3.1</v>
      </c>
      <c r="I19" s="6">
        <v>15.6</v>
      </c>
      <c r="L19" s="9" t="s">
        <v>44</v>
      </c>
      <c r="M19" s="14">
        <v>4</v>
      </c>
      <c r="O19" s="9">
        <v>0</v>
      </c>
      <c r="P19" s="9">
        <v>0</v>
      </c>
      <c r="Q19" s="9">
        <v>0</v>
      </c>
      <c r="R19" s="9">
        <v>1</v>
      </c>
      <c r="T19" s="11">
        <v>152210</v>
      </c>
      <c r="U19" s="9">
        <v>81</v>
      </c>
      <c r="V19" s="11">
        <v>1368307</v>
      </c>
      <c r="X19" s="12">
        <f t="shared" si="0"/>
        <v>4.8417496950611261E-3</v>
      </c>
      <c r="Y19" s="12">
        <f t="shared" si="1"/>
        <v>3.9478352276460127E-2</v>
      </c>
      <c r="Z19" s="9" t="str">
        <f t="shared" si="8"/>
        <v>Ecommerce</v>
      </c>
      <c r="AA19" s="12">
        <f t="shared" si="9"/>
        <v>3.4636602581399001E-2</v>
      </c>
      <c r="AB19" s="12">
        <f t="shared" si="2"/>
        <v>3.0306064355440698E-2</v>
      </c>
      <c r="AC19" s="12">
        <f t="shared" si="3"/>
        <v>0.13495828132185794</v>
      </c>
      <c r="AD19" s="9" t="str">
        <f t="shared" si="10"/>
        <v>Ecommerce</v>
      </c>
      <c r="AE19" s="12">
        <f t="shared" si="11"/>
        <v>0.10465221696641724</v>
      </c>
      <c r="AF19" s="12">
        <f t="shared" si="4"/>
        <v>0.11123965601286846</v>
      </c>
      <c r="AG19" s="12">
        <f t="shared" si="12"/>
        <v>3.8717096054106254E-3</v>
      </c>
    </row>
    <row r="20" spans="2:58" x14ac:dyDescent="0.25">
      <c r="B20" s="1" t="s">
        <v>45</v>
      </c>
      <c r="C20" s="5">
        <v>1361682</v>
      </c>
      <c r="D20" s="5">
        <v>146201</v>
      </c>
      <c r="E20" s="6">
        <v>10.7</v>
      </c>
      <c r="F20" s="6">
        <v>1.2</v>
      </c>
      <c r="G20" s="6">
        <v>5.8</v>
      </c>
      <c r="H20" s="6">
        <v>3.2</v>
      </c>
      <c r="I20" s="6">
        <v>14</v>
      </c>
      <c r="L20" s="9" t="s">
        <v>45</v>
      </c>
      <c r="M20" s="14">
        <v>3</v>
      </c>
      <c r="O20" s="9">
        <v>1</v>
      </c>
      <c r="P20" s="9">
        <v>0</v>
      </c>
      <c r="Q20" s="9">
        <v>0</v>
      </c>
      <c r="R20" s="9">
        <v>0</v>
      </c>
      <c r="T20" s="11">
        <v>146201</v>
      </c>
      <c r="U20" s="9">
        <v>80</v>
      </c>
      <c r="V20" s="11">
        <v>1361682</v>
      </c>
      <c r="X20" s="12">
        <f t="shared" si="0"/>
        <v>1.2099006963446679E-2</v>
      </c>
      <c r="Y20" s="12">
        <f t="shared" si="1"/>
        <v>5.4726027865746429E-2</v>
      </c>
      <c r="Z20" s="9" t="str">
        <f t="shared" si="8"/>
        <v>Ecommerce</v>
      </c>
      <c r="AA20" s="12">
        <f t="shared" si="9"/>
        <v>4.262702090229975E-2</v>
      </c>
      <c r="AB20" s="12">
        <f t="shared" si="2"/>
        <v>3.0872112578414046E-2</v>
      </c>
      <c r="AC20" s="12">
        <f t="shared" si="3"/>
        <v>0.12297453505789979</v>
      </c>
      <c r="AD20" s="9" t="str">
        <f t="shared" si="10"/>
        <v>Ecommerce</v>
      </c>
      <c r="AE20" s="12">
        <f t="shared" si="11"/>
        <v>9.2102422479485746E-2</v>
      </c>
      <c r="AF20" s="12">
        <f t="shared" si="4"/>
        <v>0.10736794640745784</v>
      </c>
      <c r="AG20" s="12">
        <f t="shared" si="12"/>
        <v>4.6328283178255353E-3</v>
      </c>
      <c r="AN20" s="19">
        <f>AVERAGE(AK9:AK18)</f>
        <v>32799.972222222226</v>
      </c>
      <c r="AO20" s="19">
        <f>AVERAGE(AO9:AO18)</f>
        <v>405.3775</v>
      </c>
    </row>
    <row r="21" spans="2:58" x14ac:dyDescent="0.25">
      <c r="B21" s="1" t="s">
        <v>46</v>
      </c>
      <c r="C21" s="5">
        <v>1345207</v>
      </c>
      <c r="D21" s="5">
        <v>138200</v>
      </c>
      <c r="E21" s="6">
        <v>10.3</v>
      </c>
      <c r="F21" s="6">
        <v>1.3</v>
      </c>
      <c r="G21" s="6">
        <v>3.8</v>
      </c>
      <c r="H21" s="6">
        <v>2.5</v>
      </c>
      <c r="I21" s="6">
        <v>10.3</v>
      </c>
      <c r="L21" s="9" t="s">
        <v>46</v>
      </c>
      <c r="M21" s="14">
        <v>2</v>
      </c>
      <c r="O21" s="9">
        <v>0</v>
      </c>
      <c r="P21" s="9">
        <v>0</v>
      </c>
      <c r="Q21" s="9">
        <v>1</v>
      </c>
      <c r="R21" s="9">
        <v>0</v>
      </c>
      <c r="T21" s="11">
        <v>138200</v>
      </c>
      <c r="U21" s="9">
        <v>79</v>
      </c>
      <c r="V21" s="11">
        <v>1345207</v>
      </c>
      <c r="X21" s="12">
        <f t="shared" si="0"/>
        <v>1.3072337565891323E-2</v>
      </c>
      <c r="Y21" s="12">
        <f t="shared" si="1"/>
        <v>3.6454413892908821E-2</v>
      </c>
      <c r="Z21" s="9" t="str">
        <f t="shared" si="8"/>
        <v>Ecommerce</v>
      </c>
      <c r="AA21" s="12">
        <f t="shared" si="9"/>
        <v>2.3382076327017498E-2</v>
      </c>
      <c r="AB21" s="12">
        <f t="shared" si="2"/>
        <v>2.4427467296854632E-2</v>
      </c>
      <c r="AC21" s="12">
        <f t="shared" si="3"/>
        <v>9.3654124457308252E-2</v>
      </c>
      <c r="AD21" s="9" t="str">
        <f t="shared" si="10"/>
        <v>Ecommerce</v>
      </c>
      <c r="AE21" s="12">
        <f t="shared" si="11"/>
        <v>6.922665716045362E-2</v>
      </c>
      <c r="AF21" s="12">
        <f t="shared" si="4"/>
        <v>0.1027351180896323</v>
      </c>
      <c r="AG21" s="12">
        <f t="shared" si="12"/>
        <v>2.4339781567297158E-3</v>
      </c>
      <c r="AN21" s="9">
        <f>_xlfn.STDEV.S(AK9:AK18)</f>
        <v>4963.340239079088</v>
      </c>
      <c r="AO21" s="9">
        <f>_xlfn.STDEV.S(AO9:AO18)</f>
        <v>55.666904253484795</v>
      </c>
    </row>
    <row r="22" spans="2:58" x14ac:dyDescent="0.25">
      <c r="B22" s="1" t="s">
        <v>47</v>
      </c>
      <c r="C22" s="5">
        <v>1327622</v>
      </c>
      <c r="D22" s="5">
        <v>133162</v>
      </c>
      <c r="E22" s="6">
        <v>10</v>
      </c>
      <c r="F22" s="6">
        <v>0.1</v>
      </c>
      <c r="G22" s="6">
        <v>1.1000000000000001</v>
      </c>
      <c r="H22" s="6">
        <v>2.2000000000000002</v>
      </c>
      <c r="I22" s="6">
        <v>9.3000000000000007</v>
      </c>
      <c r="L22" s="9" t="s">
        <v>47</v>
      </c>
      <c r="M22" s="14">
        <v>1</v>
      </c>
      <c r="O22" s="9">
        <v>0</v>
      </c>
      <c r="P22" s="9">
        <v>1</v>
      </c>
      <c r="Q22" s="9">
        <v>0</v>
      </c>
      <c r="R22" s="9">
        <v>0</v>
      </c>
      <c r="T22" s="11">
        <v>133162</v>
      </c>
      <c r="U22" s="9">
        <v>78</v>
      </c>
      <c r="V22" s="11">
        <v>1327622</v>
      </c>
      <c r="X22" s="12">
        <f t="shared" si="0"/>
        <v>5.8977630681023019E-4</v>
      </c>
      <c r="Y22" s="12">
        <f t="shared" si="1"/>
        <v>1.1219416950781769E-2</v>
      </c>
      <c r="Z22" s="9" t="str">
        <f t="shared" si="8"/>
        <v>Ecommerce</v>
      </c>
      <c r="AA22" s="12">
        <f t="shared" si="9"/>
        <v>1.0629640643971539E-2</v>
      </c>
      <c r="AB22" s="12">
        <f t="shared" si="2"/>
        <v>2.1065484000717061E-2</v>
      </c>
      <c r="AC22" s="12">
        <f t="shared" si="3"/>
        <v>8.5264564965981338E-2</v>
      </c>
      <c r="AD22" s="9" t="str">
        <f t="shared" si="10"/>
        <v>Ecommerce</v>
      </c>
      <c r="AE22" s="12">
        <f t="shared" si="11"/>
        <v>6.4199080965264277E-2</v>
      </c>
      <c r="AF22" s="12">
        <f t="shared" si="4"/>
        <v>0.10030113993290259</v>
      </c>
      <c r="AG22" s="12">
        <f t="shared" si="12"/>
        <v>1.0667942436365929E-3</v>
      </c>
      <c r="AU22" s="16"/>
    </row>
    <row r="23" spans="2:58" x14ac:dyDescent="0.25">
      <c r="B23" s="1" t="s">
        <v>48</v>
      </c>
      <c r="C23" s="5">
        <v>1326839</v>
      </c>
      <c r="D23" s="5">
        <v>131668</v>
      </c>
      <c r="E23" s="6">
        <v>9.9</v>
      </c>
      <c r="F23" s="6">
        <v>0.5</v>
      </c>
      <c r="G23" s="6">
        <v>2.7</v>
      </c>
      <c r="H23" s="6">
        <v>2.7</v>
      </c>
      <c r="I23" s="6">
        <v>11.7</v>
      </c>
      <c r="L23" s="9" t="s">
        <v>48</v>
      </c>
      <c r="M23" s="14">
        <v>4</v>
      </c>
      <c r="O23" s="9">
        <v>0</v>
      </c>
      <c r="P23" s="9">
        <v>0</v>
      </c>
      <c r="Q23" s="9">
        <v>0</v>
      </c>
      <c r="R23" s="9">
        <v>1</v>
      </c>
      <c r="T23" s="11">
        <v>131668</v>
      </c>
      <c r="U23" s="9">
        <v>77</v>
      </c>
      <c r="V23" s="11">
        <v>1326839</v>
      </c>
      <c r="X23" s="12">
        <f t="shared" si="0"/>
        <v>5.4226624330457884E-3</v>
      </c>
      <c r="Y23" s="12">
        <f t="shared" si="1"/>
        <v>2.6171886866968475E-2</v>
      </c>
      <c r="Z23" s="9" t="str">
        <f t="shared" si="8"/>
        <v>Ecommerce</v>
      </c>
      <c r="AA23" s="12">
        <f t="shared" si="9"/>
        <v>2.0749224433922686E-2</v>
      </c>
      <c r="AB23" s="12">
        <f t="shared" si="2"/>
        <v>2.6444052368071791E-2</v>
      </c>
      <c r="AC23" s="12">
        <f t="shared" si="3"/>
        <v>0.10481666008445489</v>
      </c>
      <c r="AD23" s="9" t="str">
        <f t="shared" si="10"/>
        <v>Ecommerce</v>
      </c>
      <c r="AE23" s="12">
        <f t="shared" si="11"/>
        <v>7.8372607716383103E-2</v>
      </c>
      <c r="AF23" s="12">
        <f t="shared" si="4"/>
        <v>9.9234345689265993E-2</v>
      </c>
      <c r="AG23" s="12">
        <f t="shared" si="12"/>
        <v>2.0702620424642854E-3</v>
      </c>
      <c r="AU23" s="16"/>
    </row>
    <row r="24" spans="2:58" x14ac:dyDescent="0.25">
      <c r="B24" s="1" t="s">
        <v>49</v>
      </c>
      <c r="C24" s="5">
        <v>1319644</v>
      </c>
      <c r="D24" s="5">
        <v>128222</v>
      </c>
      <c r="E24" s="6">
        <v>9.6999999999999993</v>
      </c>
      <c r="F24" s="6">
        <v>0.6</v>
      </c>
      <c r="G24" s="6">
        <v>2.4</v>
      </c>
      <c r="H24" s="6">
        <v>4.7</v>
      </c>
      <c r="I24" s="6">
        <v>14.6</v>
      </c>
      <c r="L24" s="9" t="s">
        <v>49</v>
      </c>
      <c r="M24" s="14">
        <v>3</v>
      </c>
      <c r="O24" s="9">
        <v>1</v>
      </c>
      <c r="P24" s="9">
        <v>0</v>
      </c>
      <c r="Q24" s="9">
        <v>0</v>
      </c>
      <c r="R24" s="9">
        <v>0</v>
      </c>
      <c r="T24" s="11">
        <v>128222</v>
      </c>
      <c r="U24" s="9">
        <v>76</v>
      </c>
      <c r="V24" s="11">
        <v>1319644</v>
      </c>
      <c r="X24" s="12">
        <f t="shared" si="0"/>
        <v>5.5295215982492651E-3</v>
      </c>
      <c r="Y24" s="12">
        <f t="shared" si="1"/>
        <v>2.3123956887273645E-2</v>
      </c>
      <c r="Z24" s="9" t="str">
        <f t="shared" si="8"/>
        <v>Ecommerce</v>
      </c>
      <c r="AA24" s="12">
        <f t="shared" si="9"/>
        <v>1.7594435289024379E-2</v>
      </c>
      <c r="AB24" s="12">
        <f t="shared" si="2"/>
        <v>4.5230380314690954E-2</v>
      </c>
      <c r="AC24" s="12">
        <f t="shared" si="3"/>
        <v>0.12765360078613652</v>
      </c>
      <c r="AD24" s="9" t="str">
        <f t="shared" si="10"/>
        <v>Ecommerce</v>
      </c>
      <c r="AE24" s="12">
        <f t="shared" si="11"/>
        <v>8.2423220471445569E-2</v>
      </c>
      <c r="AF24" s="12">
        <f t="shared" si="4"/>
        <v>9.7164083646801708E-2</v>
      </c>
      <c r="AG24" s="12">
        <f t="shared" si="12"/>
        <v>1.7190527212919138E-3</v>
      </c>
      <c r="AJ24" s="9" t="s">
        <v>170</v>
      </c>
      <c r="AN24" s="9" t="s">
        <v>160</v>
      </c>
      <c r="AU24" s="16"/>
    </row>
    <row r="25" spans="2:58" x14ac:dyDescent="0.25">
      <c r="B25" s="1" t="s">
        <v>50</v>
      </c>
      <c r="C25" s="5">
        <v>1312347</v>
      </c>
      <c r="D25" s="5">
        <v>125257</v>
      </c>
      <c r="E25" s="6">
        <v>9.5</v>
      </c>
      <c r="F25" s="6">
        <v>1</v>
      </c>
      <c r="G25" s="6">
        <v>2.8</v>
      </c>
      <c r="H25" s="6">
        <v>5.2</v>
      </c>
      <c r="I25" s="6">
        <v>15.2</v>
      </c>
      <c r="L25" s="9" t="s">
        <v>50</v>
      </c>
      <c r="M25" s="14">
        <v>2</v>
      </c>
      <c r="O25" s="9">
        <v>0</v>
      </c>
      <c r="P25" s="9">
        <v>0</v>
      </c>
      <c r="Q25" s="9">
        <v>1</v>
      </c>
      <c r="R25" s="9">
        <v>0</v>
      </c>
      <c r="T25" s="11">
        <v>125257</v>
      </c>
      <c r="U25" s="9">
        <v>75</v>
      </c>
      <c r="V25" s="11">
        <v>1312347</v>
      </c>
      <c r="X25" s="12">
        <f t="shared" si="0"/>
        <v>9.6712226263327983E-3</v>
      </c>
      <c r="Y25" s="12">
        <f t="shared" si="1"/>
        <v>2.7535387243826648E-2</v>
      </c>
      <c r="Z25" s="9" t="str">
        <f t="shared" si="8"/>
        <v>Ecommerce</v>
      </c>
      <c r="AA25" s="12">
        <f t="shared" si="9"/>
        <v>1.786416461749385E-2</v>
      </c>
      <c r="AB25" s="12">
        <f t="shared" si="2"/>
        <v>4.9537965187560928E-2</v>
      </c>
      <c r="AC25" s="12">
        <f t="shared" si="3"/>
        <v>0.13196068882377832</v>
      </c>
      <c r="AD25" s="9" t="str">
        <f t="shared" si="10"/>
        <v>Ecommerce</v>
      </c>
      <c r="AE25" s="12">
        <f t="shared" si="11"/>
        <v>8.2422723636217388E-2</v>
      </c>
      <c r="AF25" s="12">
        <f t="shared" si="4"/>
        <v>9.5445030925509794E-2</v>
      </c>
      <c r="AG25" s="12">
        <f t="shared" si="12"/>
        <v>1.7216966560305857E-3</v>
      </c>
      <c r="AJ25" s="9" t="s">
        <v>171</v>
      </c>
      <c r="AN25" s="9" t="s">
        <v>161</v>
      </c>
      <c r="AT25" s="15"/>
      <c r="AU25" s="16"/>
    </row>
    <row r="26" spans="2:58" x14ac:dyDescent="0.25">
      <c r="B26" s="1" t="s">
        <v>51</v>
      </c>
      <c r="C26" s="5">
        <v>1299655</v>
      </c>
      <c r="D26" s="5">
        <v>121808</v>
      </c>
      <c r="E26" s="6">
        <v>9.4</v>
      </c>
      <c r="F26" s="6">
        <v>0.6</v>
      </c>
      <c r="G26" s="6">
        <v>3.3</v>
      </c>
      <c r="H26" s="6">
        <v>4.2</v>
      </c>
      <c r="I26" s="6">
        <v>16.600000000000001</v>
      </c>
      <c r="L26" s="9" t="s">
        <v>51</v>
      </c>
      <c r="M26" s="14">
        <v>1</v>
      </c>
      <c r="O26" s="9">
        <v>0</v>
      </c>
      <c r="P26" s="9">
        <v>1</v>
      </c>
      <c r="Q26" s="9">
        <v>0</v>
      </c>
      <c r="R26" s="9">
        <v>0</v>
      </c>
      <c r="T26" s="11">
        <v>121808</v>
      </c>
      <c r="U26" s="9">
        <v>74</v>
      </c>
      <c r="V26" s="11">
        <v>1299655</v>
      </c>
      <c r="X26" s="12">
        <f t="shared" si="0"/>
        <v>6.0808445318180082E-3</v>
      </c>
      <c r="Y26" s="12">
        <f t="shared" si="1"/>
        <v>3.2354196768685117E-2</v>
      </c>
      <c r="Z26" s="9" t="str">
        <f t="shared" si="8"/>
        <v>Ecommerce</v>
      </c>
      <c r="AA26" s="12">
        <f t="shared" si="9"/>
        <v>2.6273352236867109E-2</v>
      </c>
      <c r="AB26" s="12">
        <f t="shared" si="2"/>
        <v>4.0532295109086625E-2</v>
      </c>
      <c r="AC26" s="12">
        <f t="shared" si="3"/>
        <v>0.1420678444765533</v>
      </c>
      <c r="AD26" s="9" t="str">
        <f t="shared" si="10"/>
        <v>Ecommerce</v>
      </c>
      <c r="AE26" s="12">
        <f t="shared" si="11"/>
        <v>0.10153554936746667</v>
      </c>
      <c r="AF26" s="12">
        <f t="shared" si="4"/>
        <v>9.3723334269479208E-2</v>
      </c>
      <c r="AG26" s="12">
        <f t="shared" si="12"/>
        <v>2.4774914141942883E-3</v>
      </c>
      <c r="AJ26" s="9" t="s">
        <v>172</v>
      </c>
      <c r="AN26" s="9" t="s">
        <v>162</v>
      </c>
      <c r="AT26" s="15"/>
      <c r="AU26" s="16"/>
    </row>
    <row r="27" spans="2:58" x14ac:dyDescent="0.25">
      <c r="B27" s="1" t="s">
        <v>52</v>
      </c>
      <c r="C27" s="5">
        <v>1291752</v>
      </c>
      <c r="D27" s="5">
        <v>117867</v>
      </c>
      <c r="E27" s="6">
        <v>9.1</v>
      </c>
      <c r="F27" s="6">
        <v>2.5</v>
      </c>
      <c r="G27" s="6">
        <v>5.4</v>
      </c>
      <c r="H27" s="6">
        <v>5.3</v>
      </c>
      <c r="I27" s="6">
        <v>17.3</v>
      </c>
      <c r="L27" s="9" t="s">
        <v>52</v>
      </c>
      <c r="M27" s="14">
        <v>4</v>
      </c>
      <c r="O27" s="9">
        <v>0</v>
      </c>
      <c r="P27" s="9">
        <v>0</v>
      </c>
      <c r="Q27" s="9">
        <v>0</v>
      </c>
      <c r="R27" s="9">
        <v>1</v>
      </c>
      <c r="T27" s="11">
        <v>117867</v>
      </c>
      <c r="U27" s="9">
        <v>73</v>
      </c>
      <c r="V27" s="11">
        <v>1291752</v>
      </c>
      <c r="X27" s="12">
        <f t="shared" si="0"/>
        <v>2.4614631910769291E-2</v>
      </c>
      <c r="Y27" s="12">
        <f t="shared" si="1"/>
        <v>5.1015127219662837E-2</v>
      </c>
      <c r="Z27" s="9" t="str">
        <f t="shared" si="8"/>
        <v>Ecommerce</v>
      </c>
      <c r="AA27" s="12">
        <f t="shared" si="9"/>
        <v>2.6400495308893546E-2</v>
      </c>
      <c r="AB27" s="12">
        <f t="shared" si="2"/>
        <v>5.0641299568338183E-2</v>
      </c>
      <c r="AC27" s="12">
        <f t="shared" si="3"/>
        <v>0.14777673140064651</v>
      </c>
      <c r="AD27" s="9" t="str">
        <f t="shared" si="10"/>
        <v>Ecommerce</v>
      </c>
      <c r="AE27" s="12">
        <f t="shared" si="11"/>
        <v>9.7135431832308328E-2</v>
      </c>
      <c r="AF27" s="12">
        <f t="shared" si="4"/>
        <v>9.124584285528492E-2</v>
      </c>
      <c r="AG27" s="12">
        <f t="shared" si="12"/>
        <v>2.4697268639328473E-3</v>
      </c>
      <c r="AJ27" s="9" t="s">
        <v>173</v>
      </c>
      <c r="AT27" s="15"/>
      <c r="AU27" s="16"/>
    </row>
    <row r="28" spans="2:58" x14ac:dyDescent="0.25">
      <c r="B28" s="1" t="s">
        <v>53</v>
      </c>
      <c r="C28" s="5">
        <v>1259956</v>
      </c>
      <c r="D28" s="5">
        <v>111854</v>
      </c>
      <c r="E28" s="6">
        <v>8.9</v>
      </c>
      <c r="F28" s="6">
        <v>1</v>
      </c>
      <c r="G28" s="6">
        <v>2.9</v>
      </c>
      <c r="H28" s="6">
        <v>3.8</v>
      </c>
      <c r="I28" s="6">
        <v>15.1</v>
      </c>
      <c r="L28" s="9" t="s">
        <v>53</v>
      </c>
      <c r="M28" s="14">
        <v>3</v>
      </c>
      <c r="O28" s="9">
        <v>1</v>
      </c>
      <c r="P28" s="9">
        <v>0</v>
      </c>
      <c r="Q28" s="9">
        <v>0</v>
      </c>
      <c r="R28" s="9">
        <v>0</v>
      </c>
      <c r="T28" s="11">
        <v>111854</v>
      </c>
      <c r="U28" s="9">
        <v>72</v>
      </c>
      <c r="V28" s="11">
        <v>1259956</v>
      </c>
      <c r="X28" s="12">
        <f t="shared" si="0"/>
        <v>1.0016222788732265E-2</v>
      </c>
      <c r="Y28" s="12">
        <f t="shared" si="1"/>
        <v>2.7947145385949557E-2</v>
      </c>
      <c r="Z28" s="9" t="str">
        <f t="shared" si="8"/>
        <v>Ecommerce</v>
      </c>
      <c r="AA28" s="12">
        <f t="shared" si="9"/>
        <v>1.7930922597217291E-2</v>
      </c>
      <c r="AB28" s="12">
        <f t="shared" si="2"/>
        <v>3.6559213178872896E-2</v>
      </c>
      <c r="AC28" s="12">
        <f t="shared" si="3"/>
        <v>0.13124251256101704</v>
      </c>
      <c r="AD28" s="9" t="str">
        <f t="shared" si="10"/>
        <v>Ecommerce</v>
      </c>
      <c r="AE28" s="12">
        <f t="shared" si="11"/>
        <v>9.4683299382144148E-2</v>
      </c>
      <c r="AF28" s="12">
        <f t="shared" si="4"/>
        <v>8.8776115991352073E-2</v>
      </c>
      <c r="AG28" s="12">
        <f t="shared" si="12"/>
        <v>1.6079431814596257E-3</v>
      </c>
      <c r="AJ28" s="9" t="s">
        <v>174</v>
      </c>
      <c r="AN28" s="9" t="s">
        <v>163</v>
      </c>
      <c r="AT28" s="15"/>
      <c r="AU28" s="16"/>
    </row>
    <row r="29" spans="2:58" x14ac:dyDescent="0.25">
      <c r="B29" s="1" t="s">
        <v>54</v>
      </c>
      <c r="C29" s="5">
        <v>1247336</v>
      </c>
      <c r="D29" s="5">
        <v>108728</v>
      </c>
      <c r="E29" s="6">
        <v>8.6999999999999993</v>
      </c>
      <c r="F29" s="6">
        <v>0</v>
      </c>
      <c r="G29" s="6">
        <v>4</v>
      </c>
      <c r="H29" s="6">
        <v>3.7</v>
      </c>
      <c r="I29" s="6">
        <v>15.2</v>
      </c>
      <c r="L29" s="9" t="s">
        <v>54</v>
      </c>
      <c r="M29" s="14">
        <v>2</v>
      </c>
      <c r="O29" s="9">
        <v>0</v>
      </c>
      <c r="P29" s="9">
        <v>0</v>
      </c>
      <c r="Q29" s="9">
        <v>1</v>
      </c>
      <c r="R29" s="9">
        <v>0</v>
      </c>
      <c r="T29" s="11">
        <v>108728</v>
      </c>
      <c r="U29" s="9">
        <v>71</v>
      </c>
      <c r="V29" s="11">
        <v>1247336</v>
      </c>
      <c r="X29" s="12">
        <f t="shared" si="0"/>
        <v>2.8781338789229949E-4</v>
      </c>
      <c r="Y29" s="12">
        <f t="shared" si="1"/>
        <v>3.8858435729526852E-2</v>
      </c>
      <c r="Z29" s="9" t="str">
        <f t="shared" si="8"/>
        <v>Ecommerce</v>
      </c>
      <c r="AA29" s="12">
        <f t="shared" si="9"/>
        <v>3.8570622341634553E-2</v>
      </c>
      <c r="AB29" s="12">
        <f t="shared" si="2"/>
        <v>3.5797090759827399E-2</v>
      </c>
      <c r="AC29" s="12">
        <f t="shared" si="3"/>
        <v>0.13195313074828929</v>
      </c>
      <c r="AD29" s="9" t="str">
        <f t="shared" si="10"/>
        <v>Ecommerce</v>
      </c>
      <c r="AE29" s="12">
        <f t="shared" si="11"/>
        <v>9.6156039988461894E-2</v>
      </c>
      <c r="AF29" s="12">
        <f t="shared" si="4"/>
        <v>8.7168172809892447E-2</v>
      </c>
      <c r="AG29" s="12">
        <f t="shared" si="12"/>
        <v>3.3630986184679107E-3</v>
      </c>
      <c r="AN29" s="9" t="s">
        <v>165</v>
      </c>
      <c r="AT29" s="15"/>
      <c r="AU29" s="16"/>
    </row>
    <row r="30" spans="2:58" x14ac:dyDescent="0.25">
      <c r="B30" s="1" t="s">
        <v>55</v>
      </c>
      <c r="C30" s="5">
        <v>1246977</v>
      </c>
      <c r="D30" s="5">
        <v>104503</v>
      </c>
      <c r="E30" s="6">
        <v>8.4</v>
      </c>
      <c r="F30" s="6">
        <v>1.7</v>
      </c>
      <c r="G30" s="6">
        <v>4</v>
      </c>
      <c r="H30" s="6">
        <v>4.8</v>
      </c>
      <c r="I30" s="6">
        <v>14.4</v>
      </c>
      <c r="L30" s="9" t="s">
        <v>55</v>
      </c>
      <c r="M30" s="14">
        <v>1</v>
      </c>
      <c r="O30" s="9">
        <v>0</v>
      </c>
      <c r="P30" s="9">
        <v>1</v>
      </c>
      <c r="Q30" s="9">
        <v>0</v>
      </c>
      <c r="R30" s="9">
        <v>0</v>
      </c>
      <c r="T30" s="11">
        <v>104503</v>
      </c>
      <c r="U30" s="9">
        <v>70</v>
      </c>
      <c r="V30" s="11">
        <v>1246977</v>
      </c>
      <c r="X30" s="12">
        <f t="shared" si="0"/>
        <v>1.655283136737884E-2</v>
      </c>
      <c r="Y30" s="12">
        <f t="shared" si="1"/>
        <v>3.8793144694410642E-2</v>
      </c>
      <c r="Z30" s="9" t="str">
        <f t="shared" si="8"/>
        <v>Ecommerce</v>
      </c>
      <c r="AA30" s="12">
        <f t="shared" si="9"/>
        <v>2.2240313327031802E-2</v>
      </c>
      <c r="AB30" s="12">
        <f t="shared" si="2"/>
        <v>4.5945514632587448E-2</v>
      </c>
      <c r="AC30" s="12">
        <f t="shared" si="3"/>
        <v>0.12552749681827313</v>
      </c>
      <c r="AD30" s="9" t="str">
        <f t="shared" si="10"/>
        <v>Ecommerce</v>
      </c>
      <c r="AE30" s="12">
        <f t="shared" si="11"/>
        <v>7.9581982185685685E-2</v>
      </c>
      <c r="AF30" s="12">
        <f t="shared" si="4"/>
        <v>8.3805074191424536E-2</v>
      </c>
      <c r="AG30" s="12">
        <f t="shared" si="12"/>
        <v>1.8952224052908861E-3</v>
      </c>
      <c r="AN30" s="9" t="s">
        <v>164</v>
      </c>
      <c r="AT30" s="15"/>
    </row>
    <row r="31" spans="2:58" x14ac:dyDescent="0.25">
      <c r="B31" s="1" t="s">
        <v>56</v>
      </c>
      <c r="C31" s="5">
        <v>1226336</v>
      </c>
      <c r="D31" s="5">
        <v>100449</v>
      </c>
      <c r="E31" s="6">
        <v>8.1999999999999993</v>
      </c>
      <c r="F31" s="6">
        <v>1</v>
      </c>
      <c r="G31" s="6">
        <v>3.4</v>
      </c>
      <c r="H31" s="6">
        <v>3.2</v>
      </c>
      <c r="I31" s="6">
        <v>13.5</v>
      </c>
      <c r="L31" s="9" t="s">
        <v>56</v>
      </c>
      <c r="M31" s="14">
        <v>4</v>
      </c>
      <c r="O31" s="9">
        <v>0</v>
      </c>
      <c r="P31" s="9">
        <v>0</v>
      </c>
      <c r="Q31" s="9">
        <v>0</v>
      </c>
      <c r="R31" s="9">
        <v>1</v>
      </c>
      <c r="T31" s="11">
        <v>100449</v>
      </c>
      <c r="U31" s="9">
        <v>69</v>
      </c>
      <c r="V31" s="11">
        <v>1226336</v>
      </c>
      <c r="X31" s="12">
        <f t="shared" si="0"/>
        <v>1.0146485139472361E-2</v>
      </c>
      <c r="Y31" s="12">
        <f t="shared" si="1"/>
        <v>3.2603609792033805E-2</v>
      </c>
      <c r="Z31" s="9" t="str">
        <f t="shared" si="8"/>
        <v>Ecommerce</v>
      </c>
      <c r="AA31" s="12">
        <f t="shared" si="9"/>
        <v>2.2457124652561444E-2</v>
      </c>
      <c r="AB31" s="12">
        <f t="shared" si="2"/>
        <v>3.1415533752576774E-2</v>
      </c>
      <c r="AC31" s="12">
        <f t="shared" si="3"/>
        <v>0.11913508347519641</v>
      </c>
      <c r="AD31" s="9" t="str">
        <f t="shared" si="10"/>
        <v>Ecommerce</v>
      </c>
      <c r="AE31" s="12">
        <f t="shared" si="11"/>
        <v>8.7719549722619639E-2</v>
      </c>
      <c r="AF31" s="12">
        <f t="shared" si="4"/>
        <v>8.190985178613365E-2</v>
      </c>
      <c r="AG31" s="12">
        <f t="shared" si="12"/>
        <v>1.8583151185690427E-3</v>
      </c>
      <c r="AT31" s="15"/>
    </row>
    <row r="32" spans="2:58" x14ac:dyDescent="0.25">
      <c r="B32" s="1" t="s">
        <v>57</v>
      </c>
      <c r="C32" s="5">
        <v>1213893</v>
      </c>
      <c r="D32" s="5">
        <v>97174</v>
      </c>
      <c r="E32" s="6">
        <v>8</v>
      </c>
      <c r="F32" s="6">
        <v>0.9</v>
      </c>
      <c r="G32" s="6">
        <v>3</v>
      </c>
      <c r="H32" s="6">
        <v>1.8</v>
      </c>
      <c r="I32" s="6">
        <v>13.3</v>
      </c>
      <c r="L32" s="9" t="s">
        <v>57</v>
      </c>
      <c r="M32" s="14">
        <v>3</v>
      </c>
      <c r="O32" s="9">
        <v>1</v>
      </c>
      <c r="P32" s="9">
        <v>0</v>
      </c>
      <c r="Q32" s="9">
        <v>0</v>
      </c>
      <c r="R32" s="9">
        <v>0</v>
      </c>
      <c r="T32" s="11">
        <v>97174</v>
      </c>
      <c r="U32" s="9">
        <v>68</v>
      </c>
      <c r="V32" s="11">
        <v>1213893</v>
      </c>
      <c r="X32" s="12">
        <f t="shared" si="0"/>
        <v>9.2331037414336015E-3</v>
      </c>
      <c r="Y32" s="12">
        <f t="shared" si="1"/>
        <v>2.8742256159054902E-2</v>
      </c>
      <c r="Z32" s="9" t="str">
        <f t="shared" si="8"/>
        <v>Ecommerce</v>
      </c>
      <c r="AA32" s="12">
        <f t="shared" si="9"/>
        <v>1.95091524176213E-2</v>
      </c>
      <c r="AB32" s="12">
        <f t="shared" si="2"/>
        <v>1.8076552051951911E-2</v>
      </c>
      <c r="AC32" s="12">
        <f t="shared" si="3"/>
        <v>0.11730504044291679</v>
      </c>
      <c r="AD32" s="9" t="str">
        <f t="shared" si="10"/>
        <v>Ecommerce</v>
      </c>
      <c r="AE32" s="12">
        <f t="shared" si="11"/>
        <v>9.9228488390964875E-2</v>
      </c>
      <c r="AF32" s="12">
        <f t="shared" si="4"/>
        <v>8.0051536667564607E-2</v>
      </c>
      <c r="AG32" s="12">
        <f t="shared" si="12"/>
        <v>1.5762916948577066E-3</v>
      </c>
      <c r="AT32" s="15"/>
    </row>
    <row r="33" spans="2:64" x14ac:dyDescent="0.25">
      <c r="B33" s="1" t="s">
        <v>58</v>
      </c>
      <c r="C33" s="5">
        <v>1202685</v>
      </c>
      <c r="D33" s="5">
        <v>94381</v>
      </c>
      <c r="E33" s="6">
        <v>7.8</v>
      </c>
      <c r="F33" s="6">
        <v>1.1000000000000001</v>
      </c>
      <c r="G33" s="6">
        <v>3.3</v>
      </c>
      <c r="H33" s="6">
        <v>1.9</v>
      </c>
      <c r="I33" s="6">
        <v>13.7</v>
      </c>
      <c r="L33" s="9" t="s">
        <v>58</v>
      </c>
      <c r="M33" s="14">
        <v>2</v>
      </c>
      <c r="O33" s="9">
        <v>0</v>
      </c>
      <c r="P33" s="9">
        <v>0</v>
      </c>
      <c r="Q33" s="9">
        <v>1</v>
      </c>
      <c r="R33" s="9">
        <v>0</v>
      </c>
      <c r="T33" s="11">
        <v>94381</v>
      </c>
      <c r="U33" s="9">
        <v>67</v>
      </c>
      <c r="V33" s="11">
        <v>1202685</v>
      </c>
      <c r="X33" s="12">
        <f t="shared" si="0"/>
        <v>1.0809979337898068E-2</v>
      </c>
      <c r="Y33" s="12">
        <f t="shared" si="1"/>
        <v>3.1743677223169953E-2</v>
      </c>
      <c r="Z33" s="9" t="str">
        <f t="shared" si="8"/>
        <v>Ecommerce</v>
      </c>
      <c r="AA33" s="12">
        <f t="shared" si="9"/>
        <v>2.0933697885271885E-2</v>
      </c>
      <c r="AB33" s="12">
        <f t="shared" si="2"/>
        <v>1.8391349355816322E-2</v>
      </c>
      <c r="AC33" s="12">
        <f t="shared" si="3"/>
        <v>0.12062809251862139</v>
      </c>
      <c r="AD33" s="9" t="str">
        <f t="shared" si="10"/>
        <v>Ecommerce</v>
      </c>
      <c r="AE33" s="12">
        <f t="shared" si="11"/>
        <v>0.10223674316280507</v>
      </c>
      <c r="AF33" s="12">
        <f t="shared" si="4"/>
        <v>7.8475244972706901E-2</v>
      </c>
      <c r="AG33" s="12">
        <f t="shared" si="12"/>
        <v>1.6607295215450846E-3</v>
      </c>
      <c r="AO33" s="28" t="s">
        <v>211</v>
      </c>
      <c r="AP33" s="28"/>
      <c r="AQ33" s="28"/>
      <c r="AT33" s="15"/>
    </row>
    <row r="34" spans="2:64" ht="110" x14ac:dyDescent="0.25">
      <c r="B34" s="1" t="s">
        <v>59</v>
      </c>
      <c r="C34" s="5">
        <v>1189684</v>
      </c>
      <c r="D34" s="5">
        <v>91385</v>
      </c>
      <c r="E34" s="6">
        <v>7.7</v>
      </c>
      <c r="F34" s="6">
        <v>0.2</v>
      </c>
      <c r="G34" s="6">
        <v>3.3</v>
      </c>
      <c r="H34" s="6">
        <v>2.4</v>
      </c>
      <c r="I34" s="6">
        <v>13.7</v>
      </c>
      <c r="L34" s="9" t="s">
        <v>59</v>
      </c>
      <c r="M34" s="14">
        <v>1</v>
      </c>
      <c r="O34" s="9">
        <v>0</v>
      </c>
      <c r="P34" s="9">
        <v>1</v>
      </c>
      <c r="Q34" s="9">
        <v>0</v>
      </c>
      <c r="R34" s="9">
        <v>0</v>
      </c>
      <c r="T34" s="11">
        <v>91385</v>
      </c>
      <c r="U34" s="9">
        <v>66</v>
      </c>
      <c r="V34" s="11">
        <v>1189684</v>
      </c>
      <c r="X34" s="12">
        <f t="shared" si="0"/>
        <v>1.5752082065489947E-3</v>
      </c>
      <c r="Y34" s="12">
        <f t="shared" si="1"/>
        <v>3.1766701318597157E-2</v>
      </c>
      <c r="Z34" s="9" t="str">
        <f t="shared" si="8"/>
        <v>Ecommerce</v>
      </c>
      <c r="AA34" s="12">
        <f t="shared" si="9"/>
        <v>3.0191493112048162E-2</v>
      </c>
      <c r="AB34" s="12">
        <f t="shared" si="2"/>
        <v>2.3507082553014036E-2</v>
      </c>
      <c r="AC34" s="12">
        <f t="shared" si="3"/>
        <v>0.12058871806095095</v>
      </c>
      <c r="AD34" s="9" t="str">
        <f t="shared" si="10"/>
        <v>Ecommerce</v>
      </c>
      <c r="AE34" s="12">
        <f t="shared" si="11"/>
        <v>9.7081635507936914E-2</v>
      </c>
      <c r="AF34" s="12">
        <f t="shared" si="4"/>
        <v>7.6814515451161816E-2</v>
      </c>
      <c r="AG34" s="12">
        <f t="shared" si="12"/>
        <v>2.3228038137787371E-3</v>
      </c>
      <c r="AI34" s="14" t="s">
        <v>169</v>
      </c>
      <c r="AJ34" s="10" t="s">
        <v>146</v>
      </c>
      <c r="AK34" s="10" t="s">
        <v>168</v>
      </c>
      <c r="AL34" s="10" t="s">
        <v>146</v>
      </c>
      <c r="AM34" s="10" t="s">
        <v>147</v>
      </c>
      <c r="AN34" s="10" t="s">
        <v>144</v>
      </c>
      <c r="AO34" s="10" t="s">
        <v>212</v>
      </c>
      <c r="AP34" s="10" t="s">
        <v>213</v>
      </c>
      <c r="AQ34" s="14" t="s">
        <v>214</v>
      </c>
      <c r="AR34" s="14" t="s">
        <v>207</v>
      </c>
      <c r="AS34" s="14" t="s">
        <v>208</v>
      </c>
      <c r="AT34" s="14" t="s">
        <v>209</v>
      </c>
      <c r="AU34" s="14" t="s">
        <v>210</v>
      </c>
      <c r="BL34" s="9"/>
    </row>
    <row r="35" spans="2:64" x14ac:dyDescent="0.25">
      <c r="B35" s="1" t="s">
        <v>60</v>
      </c>
      <c r="C35" s="5">
        <v>1187810</v>
      </c>
      <c r="D35" s="5">
        <v>88482</v>
      </c>
      <c r="E35" s="6">
        <v>7.4</v>
      </c>
      <c r="F35" s="6">
        <v>-0.3</v>
      </c>
      <c r="G35" s="6">
        <v>3.2</v>
      </c>
      <c r="H35" s="6">
        <v>1.5</v>
      </c>
      <c r="I35" s="6">
        <v>13.8</v>
      </c>
      <c r="L35" s="9" t="s">
        <v>60</v>
      </c>
      <c r="M35" s="14">
        <v>4</v>
      </c>
      <c r="O35" s="9">
        <v>0</v>
      </c>
      <c r="P35" s="9">
        <v>0</v>
      </c>
      <c r="Q35" s="9">
        <v>0</v>
      </c>
      <c r="R35" s="9">
        <v>1</v>
      </c>
      <c r="T35" s="11">
        <v>88482</v>
      </c>
      <c r="U35" s="9">
        <v>65</v>
      </c>
      <c r="V35" s="11">
        <v>1187810</v>
      </c>
      <c r="X35" s="12">
        <f t="shared" si="0"/>
        <v>-3.4854059150875027E-3</v>
      </c>
      <c r="Y35" s="12">
        <f t="shared" si="1"/>
        <v>3.05937930878597E-2</v>
      </c>
      <c r="Z35" s="9" t="str">
        <f t="shared" si="8"/>
        <v>Ecommerce</v>
      </c>
      <c r="AA35" s="12">
        <f t="shared" si="9"/>
        <v>3.4079199002947203E-2</v>
      </c>
      <c r="AB35" s="12">
        <f t="shared" si="2"/>
        <v>1.4647123698234621E-2</v>
      </c>
      <c r="AC35" s="12">
        <f t="shared" si="3"/>
        <v>0.1215840509934224</v>
      </c>
      <c r="AD35" s="9" t="str">
        <f t="shared" si="10"/>
        <v>Ecommerce</v>
      </c>
      <c r="AE35" s="12">
        <f t="shared" si="11"/>
        <v>0.10693692729518778</v>
      </c>
      <c r="AF35" s="12">
        <f t="shared" si="4"/>
        <v>7.4491711637383079E-2</v>
      </c>
      <c r="AG35" s="12">
        <f t="shared" si="12"/>
        <v>2.5298004833917143E-3</v>
      </c>
      <c r="AI35" s="11">
        <v>260771</v>
      </c>
      <c r="AJ35" s="10">
        <v>2013</v>
      </c>
      <c r="AK35" s="21">
        <v>4459073</v>
      </c>
      <c r="AL35" s="20">
        <v>1</v>
      </c>
      <c r="AM35" s="21">
        <v>375</v>
      </c>
      <c r="AN35" s="21">
        <v>25878.37</v>
      </c>
      <c r="AO35" s="20">
        <f t="shared" ref="AO35:AO44" si="17">IF(AND(AM35&gt;=450),1,0)</f>
        <v>0</v>
      </c>
      <c r="AP35" s="20">
        <f t="shared" ref="AP35:AP44" si="18">IF(AND(AM35&gt;=350,AM35&lt;425),1,0)</f>
        <v>1</v>
      </c>
      <c r="AQ35" s="11">
        <f t="shared" ref="AQ35:AQ44" si="19">IF(AND(AM35&gt;=275,AM35&lt;350),1,0)</f>
        <v>0</v>
      </c>
      <c r="AR35" s="9">
        <v>8.1576517633619824E-2</v>
      </c>
      <c r="AS35" s="9">
        <v>0.29263565155549953</v>
      </c>
      <c r="AT35" s="9">
        <v>0.14589814689975189</v>
      </c>
      <c r="AU35" s="9">
        <v>6.8599750207481214E-2</v>
      </c>
      <c r="BL35" s="9"/>
    </row>
    <row r="36" spans="2:64" x14ac:dyDescent="0.25">
      <c r="B36" s="1" t="s">
        <v>61</v>
      </c>
      <c r="C36" s="5">
        <v>1191950</v>
      </c>
      <c r="D36" s="5">
        <v>85775</v>
      </c>
      <c r="E36" s="6">
        <v>7.2</v>
      </c>
      <c r="F36" s="6">
        <v>1</v>
      </c>
      <c r="G36" s="6">
        <v>3.3</v>
      </c>
      <c r="H36" s="6">
        <v>1.9</v>
      </c>
      <c r="I36" s="6">
        <v>13.1</v>
      </c>
      <c r="L36" s="9" t="s">
        <v>61</v>
      </c>
      <c r="M36" s="14">
        <v>3</v>
      </c>
      <c r="O36" s="9">
        <v>1</v>
      </c>
      <c r="P36" s="9">
        <v>0</v>
      </c>
      <c r="Q36" s="9">
        <v>0</v>
      </c>
      <c r="R36" s="9">
        <v>0</v>
      </c>
      <c r="T36" s="11">
        <v>85775</v>
      </c>
      <c r="U36" s="9">
        <v>64</v>
      </c>
      <c r="V36" s="11">
        <v>1191950</v>
      </c>
      <c r="X36" s="12">
        <f t="shared" si="0"/>
        <v>9.5507361885984743E-3</v>
      </c>
      <c r="Y36" s="12">
        <f t="shared" si="1"/>
        <v>3.2398717575050973E-2</v>
      </c>
      <c r="Z36" s="9" t="str">
        <f t="shared" si="8"/>
        <v>Ecommerce</v>
      </c>
      <c r="AA36" s="12">
        <f t="shared" si="9"/>
        <v>2.2847981386452498E-2</v>
      </c>
      <c r="AB36" s="12">
        <f t="shared" si="2"/>
        <v>1.912160744997693E-2</v>
      </c>
      <c r="AC36" s="12">
        <f t="shared" si="3"/>
        <v>0.11616438356164382</v>
      </c>
      <c r="AD36" s="9" t="str">
        <f t="shared" si="10"/>
        <v>Ecommerce</v>
      </c>
      <c r="AE36" s="12">
        <f t="shared" si="11"/>
        <v>9.7042776111666895E-2</v>
      </c>
      <c r="AF36" s="12">
        <f t="shared" si="4"/>
        <v>7.1961911153991365E-2</v>
      </c>
      <c r="AG36" s="12">
        <f t="shared" si="12"/>
        <v>1.6600390011426436E-3</v>
      </c>
      <c r="AI36" s="11">
        <v>297303</v>
      </c>
      <c r="AJ36" s="10">
        <v>2014</v>
      </c>
      <c r="AK36" s="21">
        <v>4635180</v>
      </c>
      <c r="AL36" s="20">
        <v>2</v>
      </c>
      <c r="AM36" s="21">
        <v>387.82499999999999</v>
      </c>
      <c r="AN36" s="21">
        <v>27422.7</v>
      </c>
      <c r="AO36" s="20">
        <f t="shared" si="17"/>
        <v>0</v>
      </c>
      <c r="AP36" s="20">
        <f t="shared" si="18"/>
        <v>1</v>
      </c>
      <c r="AQ36" s="11">
        <f t="shared" si="19"/>
        <v>0</v>
      </c>
      <c r="AR36" s="9">
        <v>0.13931593128486081</v>
      </c>
      <c r="AS36" s="9">
        <v>0.37626199807523347</v>
      </c>
      <c r="AT36" s="9">
        <v>0.19866878517435665</v>
      </c>
      <c r="AU36" s="9">
        <v>0.12383813384594665</v>
      </c>
      <c r="BL36" s="9"/>
    </row>
    <row r="37" spans="2:64" x14ac:dyDescent="0.25">
      <c r="B37" s="1" t="s">
        <v>62</v>
      </c>
      <c r="C37" s="5">
        <v>1180566</v>
      </c>
      <c r="D37" s="5">
        <v>82996</v>
      </c>
      <c r="E37" s="6">
        <v>7</v>
      </c>
      <c r="F37" s="6">
        <v>1.6</v>
      </c>
      <c r="G37" s="6">
        <v>3.3</v>
      </c>
      <c r="H37" s="6">
        <v>1.7</v>
      </c>
      <c r="I37" s="6">
        <v>13.1</v>
      </c>
      <c r="L37" s="9" t="s">
        <v>62</v>
      </c>
      <c r="M37" s="14">
        <v>2</v>
      </c>
      <c r="O37" s="9">
        <v>0</v>
      </c>
      <c r="P37" s="9">
        <v>0</v>
      </c>
      <c r="Q37" s="9">
        <v>1</v>
      </c>
      <c r="R37" s="9">
        <v>0</v>
      </c>
      <c r="T37" s="11">
        <v>82996</v>
      </c>
      <c r="U37" s="9">
        <v>63</v>
      </c>
      <c r="V37" s="11">
        <v>1180566</v>
      </c>
      <c r="X37" s="12">
        <f t="shared" si="0"/>
        <v>1.5965223460611244E-2</v>
      </c>
      <c r="Y37" s="12">
        <f t="shared" si="1"/>
        <v>3.1700322907128098E-2</v>
      </c>
      <c r="Z37" s="9" t="str">
        <f t="shared" si="8"/>
        <v>Ecommerce</v>
      </c>
      <c r="AA37" s="12">
        <f t="shared" si="9"/>
        <v>1.5735099446516854E-2</v>
      </c>
      <c r="AB37" s="12">
        <f t="shared" si="2"/>
        <v>1.6320137967720583E-2</v>
      </c>
      <c r="AC37" s="12">
        <f t="shared" si="3"/>
        <v>0.11566822497469753</v>
      </c>
      <c r="AD37" s="9" t="str">
        <f t="shared" si="10"/>
        <v>Ecommerce</v>
      </c>
      <c r="AE37" s="12">
        <f t="shared" si="11"/>
        <v>9.9348087006976948E-2</v>
      </c>
      <c r="AF37" s="12">
        <f t="shared" si="4"/>
        <v>7.0301872152848721E-2</v>
      </c>
      <c r="AG37" s="12">
        <f t="shared" si="12"/>
        <v>1.1241543245978092E-3</v>
      </c>
      <c r="AI37" s="11">
        <v>337618</v>
      </c>
      <c r="AJ37" s="10">
        <v>2015</v>
      </c>
      <c r="AK37" s="21">
        <v>4722044</v>
      </c>
      <c r="AL37" s="20">
        <v>3</v>
      </c>
      <c r="AM37" s="21">
        <v>392.75</v>
      </c>
      <c r="AN37" s="21">
        <v>29078.41</v>
      </c>
      <c r="AO37" s="20">
        <f t="shared" si="17"/>
        <v>0</v>
      </c>
      <c r="AP37" s="20">
        <f t="shared" si="18"/>
        <v>1</v>
      </c>
      <c r="AQ37" s="11">
        <f t="shared" si="19"/>
        <v>0</v>
      </c>
      <c r="AR37" s="9">
        <v>0.22668456785915922</v>
      </c>
      <c r="AS37" s="9">
        <v>0.41027394364182296</v>
      </c>
      <c r="AT37" s="9">
        <v>0.22847222508246123</v>
      </c>
      <c r="AU37" s="9">
        <v>0.20448067101843723</v>
      </c>
      <c r="BL37" s="9"/>
    </row>
    <row r="38" spans="2:64" x14ac:dyDescent="0.25">
      <c r="B38" s="1" t="s">
        <v>63</v>
      </c>
      <c r="C38" s="5">
        <v>1161718</v>
      </c>
      <c r="D38" s="5">
        <v>80365</v>
      </c>
      <c r="E38" s="6">
        <v>6.9</v>
      </c>
      <c r="F38" s="6">
        <v>-0.7</v>
      </c>
      <c r="G38" s="6">
        <v>3.4</v>
      </c>
      <c r="H38" s="6">
        <v>2.4</v>
      </c>
      <c r="I38" s="6">
        <v>14.2</v>
      </c>
      <c r="L38" s="9" t="s">
        <v>63</v>
      </c>
      <c r="M38" s="14">
        <v>1</v>
      </c>
      <c r="O38" s="9">
        <v>0</v>
      </c>
      <c r="P38" s="9">
        <v>1</v>
      </c>
      <c r="Q38" s="9">
        <v>0</v>
      </c>
      <c r="R38" s="9">
        <v>0</v>
      </c>
      <c r="T38" s="11">
        <v>80365</v>
      </c>
      <c r="U38" s="9">
        <v>62</v>
      </c>
      <c r="V38" s="11">
        <v>1161718</v>
      </c>
      <c r="X38" s="12">
        <f t="shared" si="0"/>
        <v>-7.4837439034258768E-3</v>
      </c>
      <c r="Y38" s="12">
        <f t="shared" si="1"/>
        <v>3.2862564549244078E-2</v>
      </c>
      <c r="Z38" s="9" t="str">
        <f t="shared" si="8"/>
        <v>Ecommerce</v>
      </c>
      <c r="AA38" s="12">
        <f t="shared" si="9"/>
        <v>4.0346308452669954E-2</v>
      </c>
      <c r="AB38" s="12">
        <f t="shared" si="2"/>
        <v>2.3591783892476514E-2</v>
      </c>
      <c r="AC38" s="12">
        <f t="shared" si="3"/>
        <v>0.12434517513843091</v>
      </c>
      <c r="AD38" s="9" t="str">
        <f t="shared" si="10"/>
        <v>Ecommerce</v>
      </c>
      <c r="AE38" s="12">
        <f t="shared" si="11"/>
        <v>0.10075339124595439</v>
      </c>
      <c r="AF38" s="12">
        <f t="shared" si="4"/>
        <v>6.9177717828250912E-2</v>
      </c>
      <c r="AG38" s="12">
        <f t="shared" si="12"/>
        <v>2.7703330782654356E-3</v>
      </c>
      <c r="AI38" s="11">
        <v>383389</v>
      </c>
      <c r="AJ38" s="10">
        <v>2016</v>
      </c>
      <c r="AK38" s="21">
        <v>4832598</v>
      </c>
      <c r="AL38" s="20">
        <v>4</v>
      </c>
      <c r="AM38" s="21">
        <v>382.9</v>
      </c>
      <c r="AN38" s="21">
        <v>30944.94</v>
      </c>
      <c r="AO38" s="20">
        <f t="shared" si="17"/>
        <v>0</v>
      </c>
      <c r="AP38" s="20">
        <f t="shared" si="18"/>
        <v>1</v>
      </c>
      <c r="AQ38" s="11">
        <f t="shared" si="19"/>
        <v>0</v>
      </c>
      <c r="AR38" s="9">
        <v>0.35429637472105402</v>
      </c>
      <c r="AS38" s="9">
        <v>0.34318515583261688</v>
      </c>
      <c r="AT38" s="9">
        <v>0.26979414568002297</v>
      </c>
      <c r="AU38" s="9">
        <v>0.31014700767458042</v>
      </c>
      <c r="BL38" s="9"/>
    </row>
    <row r="39" spans="2:64" x14ac:dyDescent="0.25">
      <c r="B39" s="1" t="s">
        <v>64</v>
      </c>
      <c r="C39" s="5">
        <v>1170412</v>
      </c>
      <c r="D39" s="5">
        <v>77724</v>
      </c>
      <c r="E39" s="6">
        <v>6.6</v>
      </c>
      <c r="F39" s="6">
        <v>0.1</v>
      </c>
      <c r="G39" s="6">
        <v>2.5</v>
      </c>
      <c r="H39" s="6">
        <v>4.0999999999999996</v>
      </c>
      <c r="I39" s="6">
        <v>13.6</v>
      </c>
      <c r="L39" s="9" t="s">
        <v>64</v>
      </c>
      <c r="M39" s="14">
        <v>4</v>
      </c>
      <c r="O39" s="9">
        <v>0</v>
      </c>
      <c r="P39" s="9">
        <v>0</v>
      </c>
      <c r="Q39" s="9">
        <v>0</v>
      </c>
      <c r="R39" s="9">
        <v>1</v>
      </c>
      <c r="T39" s="11">
        <v>77724</v>
      </c>
      <c r="U39" s="9">
        <v>61</v>
      </c>
      <c r="V39" s="11">
        <v>1170412</v>
      </c>
      <c r="X39" s="12">
        <f t="shared" si="0"/>
        <v>1.0714175862858166E-3</v>
      </c>
      <c r="Y39" s="12">
        <f t="shared" si="1"/>
        <v>2.4612732232000445E-2</v>
      </c>
      <c r="Z39" s="9" t="str">
        <f t="shared" si="8"/>
        <v>Ecommerce</v>
      </c>
      <c r="AA39" s="12">
        <f t="shared" si="9"/>
        <v>2.3541314645714628E-2</v>
      </c>
      <c r="AB39" s="12">
        <f t="shared" si="2"/>
        <v>3.9609129093003181E-2</v>
      </c>
      <c r="AC39" s="12">
        <f t="shared" si="3"/>
        <v>0.11986001749781272</v>
      </c>
      <c r="AD39" s="9" t="str">
        <f t="shared" si="10"/>
        <v>Ecommerce</v>
      </c>
      <c r="AE39" s="12">
        <f t="shared" si="11"/>
        <v>8.0250888404809539E-2</v>
      </c>
      <c r="AF39" s="12">
        <f t="shared" si="4"/>
        <v>6.6407384749985476E-2</v>
      </c>
      <c r="AG39" s="12">
        <f t="shared" si="12"/>
        <v>1.5649939011865982E-3</v>
      </c>
      <c r="AI39" s="11">
        <v>442952</v>
      </c>
      <c r="AJ39" s="10">
        <v>2017</v>
      </c>
      <c r="AK39" s="21">
        <v>5046021</v>
      </c>
      <c r="AL39" s="20">
        <v>5</v>
      </c>
      <c r="AM39" s="21">
        <v>402.6</v>
      </c>
      <c r="AN39" s="21">
        <v>33183.74</v>
      </c>
      <c r="AO39" s="20">
        <f t="shared" si="17"/>
        <v>0</v>
      </c>
      <c r="AP39" s="20">
        <f t="shared" si="18"/>
        <v>1</v>
      </c>
      <c r="AQ39" s="11">
        <f t="shared" si="19"/>
        <v>0</v>
      </c>
      <c r="AR39" s="9">
        <v>0.53081569474061963</v>
      </c>
      <c r="AS39" s="9">
        <v>0.48010303222604672</v>
      </c>
      <c r="AT39" s="9">
        <v>0.35882549544017195</v>
      </c>
      <c r="AU39" s="9">
        <v>0.43441509846265686</v>
      </c>
      <c r="BL39" s="9"/>
    </row>
    <row r="40" spans="2:64" x14ac:dyDescent="0.25">
      <c r="B40" s="1" t="s">
        <v>65</v>
      </c>
      <c r="C40" s="5">
        <v>1169158</v>
      </c>
      <c r="D40" s="5">
        <v>75811</v>
      </c>
      <c r="E40" s="6">
        <v>6.5</v>
      </c>
      <c r="F40" s="6">
        <v>0.7</v>
      </c>
      <c r="G40" s="6">
        <v>3.3</v>
      </c>
      <c r="H40" s="6">
        <v>4.5</v>
      </c>
      <c r="I40" s="6">
        <v>14.9</v>
      </c>
      <c r="L40" s="9" t="s">
        <v>65</v>
      </c>
      <c r="M40" s="14">
        <v>3</v>
      </c>
      <c r="O40" s="9">
        <v>1</v>
      </c>
      <c r="P40" s="9">
        <v>0</v>
      </c>
      <c r="Q40" s="9">
        <v>0</v>
      </c>
      <c r="R40" s="9">
        <v>0</v>
      </c>
      <c r="T40" s="11">
        <v>75811</v>
      </c>
      <c r="U40" s="9">
        <v>60</v>
      </c>
      <c r="V40" s="11">
        <v>1169158</v>
      </c>
      <c r="X40" s="12">
        <f t="shared" si="0"/>
        <v>6.7219315096846977E-3</v>
      </c>
      <c r="Y40" s="12">
        <f t="shared" si="1"/>
        <v>3.1855535476382091E-2</v>
      </c>
      <c r="Z40" s="9" t="str">
        <f t="shared" si="8"/>
        <v>Ecommerce</v>
      </c>
      <c r="AA40" s="12">
        <f t="shared" si="9"/>
        <v>2.5133603966697393E-2</v>
      </c>
      <c r="AB40" s="12">
        <f t="shared" si="2"/>
        <v>4.3430400339389497E-2</v>
      </c>
      <c r="AC40" s="12">
        <f t="shared" si="3"/>
        <v>0.12965136985397896</v>
      </c>
      <c r="AD40" s="9" t="str">
        <f t="shared" si="10"/>
        <v>Ecommerce</v>
      </c>
      <c r="AE40" s="12">
        <f t="shared" si="11"/>
        <v>8.6220969514589463E-2</v>
      </c>
      <c r="AF40" s="12">
        <f t="shared" si="4"/>
        <v>6.4842390848798878E-2</v>
      </c>
      <c r="AG40" s="12">
        <f t="shared" si="12"/>
        <v>1.6407519943780896E-3</v>
      </c>
      <c r="AI40" s="11">
        <v>506955</v>
      </c>
      <c r="AJ40" s="10">
        <v>2018</v>
      </c>
      <c r="AK40" s="21">
        <v>5258485</v>
      </c>
      <c r="AL40" s="20">
        <v>6</v>
      </c>
      <c r="AM40" s="21">
        <v>412.4</v>
      </c>
      <c r="AN40" s="21">
        <v>35864.660000000003</v>
      </c>
      <c r="AO40" s="20">
        <f t="shared" si="17"/>
        <v>0</v>
      </c>
      <c r="AP40" s="20">
        <f t="shared" si="18"/>
        <v>1</v>
      </c>
      <c r="AQ40" s="11">
        <f t="shared" si="19"/>
        <v>0</v>
      </c>
      <c r="AR40" s="9">
        <v>0.7315358966988772</v>
      </c>
      <c r="AS40" s="9">
        <v>0.55019425873078653</v>
      </c>
      <c r="AT40" s="9">
        <v>0.45584947161404782</v>
      </c>
      <c r="AU40" s="9">
        <v>0.56558490153734309</v>
      </c>
      <c r="BL40" s="9"/>
    </row>
    <row r="41" spans="2:64" x14ac:dyDescent="0.25">
      <c r="B41" s="1" t="s">
        <v>66</v>
      </c>
      <c r="C41" s="5">
        <v>1161299</v>
      </c>
      <c r="D41" s="5">
        <v>73396</v>
      </c>
      <c r="E41" s="6">
        <v>6.3</v>
      </c>
      <c r="F41" s="6">
        <v>2.4</v>
      </c>
      <c r="G41" s="6">
        <v>4.3</v>
      </c>
      <c r="H41" s="6">
        <v>4.8</v>
      </c>
      <c r="I41" s="6">
        <v>14.6</v>
      </c>
      <c r="L41" s="9" t="s">
        <v>66</v>
      </c>
      <c r="M41" s="14">
        <v>2</v>
      </c>
      <c r="O41" s="9">
        <v>0</v>
      </c>
      <c r="P41" s="9">
        <v>0</v>
      </c>
      <c r="Q41" s="9">
        <v>1</v>
      </c>
      <c r="R41" s="9">
        <v>0</v>
      </c>
      <c r="T41" s="11">
        <v>73396</v>
      </c>
      <c r="U41" s="9">
        <v>59</v>
      </c>
      <c r="V41" s="11">
        <v>1161299</v>
      </c>
      <c r="X41" s="12">
        <f t="shared" ref="X41:X72" si="20">1-(V42/V41)</f>
        <v>2.3239493016010471E-2</v>
      </c>
      <c r="Y41" s="12">
        <f t="shared" ref="Y41:Y72" si="21">1-(T42/T41)</f>
        <v>4.1201155376314746E-2</v>
      </c>
      <c r="Z41" s="9" t="str">
        <f t="shared" si="8"/>
        <v>Ecommerce</v>
      </c>
      <c r="AA41" s="12">
        <f t="shared" si="9"/>
        <v>1.7961662360304276E-2</v>
      </c>
      <c r="AB41" s="12">
        <f t="shared" ref="AB41:AB72" si="22">1-(V45/V41)</f>
        <v>4.6081155671364615E-2</v>
      </c>
      <c r="AC41" s="12">
        <f t="shared" ref="AC41:AC72" si="23">1-(T45/T41)</f>
        <v>0.12705052046433052</v>
      </c>
      <c r="AD41" s="9" t="str">
        <f t="shared" si="10"/>
        <v>Ecommerce</v>
      </c>
      <c r="AE41" s="12">
        <f t="shared" si="11"/>
        <v>8.0969364792965903E-2</v>
      </c>
      <c r="AF41" s="12">
        <f t="shared" ref="AF41:AF72" si="24">T41/V41</f>
        <v>6.3201638854420789E-2</v>
      </c>
      <c r="AG41" s="12">
        <f t="shared" si="12"/>
        <v>1.1622158037759497E-3</v>
      </c>
      <c r="AI41" s="11">
        <v>569773</v>
      </c>
      <c r="AJ41" s="10">
        <v>2019</v>
      </c>
      <c r="AK41" s="21">
        <v>5402818</v>
      </c>
      <c r="AL41" s="20">
        <v>7</v>
      </c>
      <c r="AM41" s="21">
        <v>446.3</v>
      </c>
      <c r="AN41" s="21">
        <v>38972.93</v>
      </c>
      <c r="AO41" s="20">
        <f t="shared" si="17"/>
        <v>0</v>
      </c>
      <c r="AP41" s="20">
        <f t="shared" si="18"/>
        <v>0</v>
      </c>
      <c r="AQ41" s="11">
        <f t="shared" si="19"/>
        <v>0</v>
      </c>
      <c r="AR41" s="9">
        <v>0.89319691294257608</v>
      </c>
      <c r="AS41" s="9">
        <v>0.76887032239180508</v>
      </c>
      <c r="AT41" s="9">
        <v>0.52368913383294025</v>
      </c>
      <c r="AU41" s="9">
        <v>0.68985299232541952</v>
      </c>
      <c r="BL41" s="9"/>
    </row>
    <row r="42" spans="2:64" x14ac:dyDescent="0.25">
      <c r="B42" s="1" t="s">
        <v>67</v>
      </c>
      <c r="C42" s="5">
        <v>1134311</v>
      </c>
      <c r="D42" s="5">
        <v>70372</v>
      </c>
      <c r="E42" s="6">
        <v>6.2</v>
      </c>
      <c r="F42" s="6">
        <v>0.9</v>
      </c>
      <c r="G42" s="6">
        <v>2.9</v>
      </c>
      <c r="H42" s="6">
        <v>2.2999999999999998</v>
      </c>
      <c r="I42" s="6">
        <v>12.9</v>
      </c>
      <c r="L42" s="9" t="s">
        <v>67</v>
      </c>
      <c r="M42" s="14">
        <v>1</v>
      </c>
      <c r="O42" s="9">
        <v>0</v>
      </c>
      <c r="P42" s="9">
        <v>1</v>
      </c>
      <c r="Q42" s="9">
        <v>0</v>
      </c>
      <c r="R42" s="9">
        <v>0</v>
      </c>
      <c r="T42" s="11">
        <v>70372</v>
      </c>
      <c r="U42" s="9">
        <v>58</v>
      </c>
      <c r="V42" s="11">
        <v>1134311</v>
      </c>
      <c r="X42" s="12">
        <f t="shared" si="20"/>
        <v>9.0433752295446812E-3</v>
      </c>
      <c r="Y42" s="12">
        <f t="shared" si="21"/>
        <v>2.7908827374523937E-2</v>
      </c>
      <c r="Z42" s="9" t="str">
        <f t="shared" si="8"/>
        <v>Ecommerce</v>
      </c>
      <c r="AA42" s="12">
        <f t="shared" si="9"/>
        <v>1.8865452144979256E-2</v>
      </c>
      <c r="AB42" s="12">
        <f t="shared" si="22"/>
        <v>2.2442698695507635E-2</v>
      </c>
      <c r="AC42" s="12">
        <f t="shared" si="23"/>
        <v>0.11456261012902857</v>
      </c>
      <c r="AD42" s="9" t="str">
        <f t="shared" si="10"/>
        <v>Ecommerce</v>
      </c>
      <c r="AE42" s="12">
        <f t="shared" si="11"/>
        <v>9.211991143352094E-2</v>
      </c>
      <c r="AF42" s="12">
        <f t="shared" si="24"/>
        <v>6.2039423050644839E-2</v>
      </c>
      <c r="AG42" s="12">
        <f t="shared" si="12"/>
        <v>1.1810827410686855E-3</v>
      </c>
      <c r="AI42" s="11">
        <v>811556</v>
      </c>
      <c r="AJ42" s="10">
        <v>2020</v>
      </c>
      <c r="AK42" s="21">
        <v>5559410</v>
      </c>
      <c r="AL42" s="20">
        <v>8</v>
      </c>
      <c r="AM42" s="21">
        <v>452</v>
      </c>
      <c r="AN42" s="21">
        <v>41717</v>
      </c>
      <c r="AO42" s="20">
        <f t="shared" si="17"/>
        <v>1</v>
      </c>
      <c r="AP42" s="20">
        <f t="shared" si="18"/>
        <v>0</v>
      </c>
      <c r="AQ42" s="11">
        <f t="shared" si="19"/>
        <v>0</v>
      </c>
      <c r="AR42" s="9">
        <v>0.96379867856562118</v>
      </c>
      <c r="AS42" s="9">
        <v>0.79885161837364072</v>
      </c>
      <c r="AT42" s="9">
        <v>0.59645849245570259</v>
      </c>
      <c r="AU42" s="9">
        <v>0.79551932898156275</v>
      </c>
      <c r="BL42" s="9"/>
    </row>
    <row r="43" spans="2:64" x14ac:dyDescent="0.25">
      <c r="B43" s="1" t="s">
        <v>68</v>
      </c>
      <c r="C43" s="5">
        <v>1124053</v>
      </c>
      <c r="D43" s="5">
        <v>68408</v>
      </c>
      <c r="E43" s="6">
        <v>6.1</v>
      </c>
      <c r="F43" s="6">
        <v>0.5</v>
      </c>
      <c r="G43" s="6">
        <v>3.7</v>
      </c>
      <c r="H43" s="6">
        <v>3.2</v>
      </c>
      <c r="I43" s="6">
        <v>12.4</v>
      </c>
      <c r="L43" s="9" t="s">
        <v>68</v>
      </c>
      <c r="M43" s="14">
        <v>4</v>
      </c>
      <c r="O43" s="9">
        <v>0</v>
      </c>
      <c r="P43" s="9">
        <v>0</v>
      </c>
      <c r="Q43" s="9">
        <v>0</v>
      </c>
      <c r="R43" s="9">
        <v>1</v>
      </c>
      <c r="T43" s="11">
        <v>68408</v>
      </c>
      <c r="U43" s="9">
        <v>57</v>
      </c>
      <c r="V43" s="11">
        <v>1124053</v>
      </c>
      <c r="X43" s="12">
        <f t="shared" si="20"/>
        <v>5.0460254098338986E-3</v>
      </c>
      <c r="Y43" s="12">
        <f t="shared" si="21"/>
        <v>3.5463688457490372E-2</v>
      </c>
      <c r="Z43" s="9" t="str">
        <f t="shared" si="8"/>
        <v>Ecommerce</v>
      </c>
      <c r="AA43" s="12">
        <f t="shared" si="9"/>
        <v>3.0417663047656474E-2</v>
      </c>
      <c r="AB43" s="12">
        <f t="shared" si="22"/>
        <v>3.1030565284733025E-2</v>
      </c>
      <c r="AC43" s="12">
        <f t="shared" si="23"/>
        <v>0.10998713600748455</v>
      </c>
      <c r="AD43" s="9" t="str">
        <f t="shared" si="10"/>
        <v>Ecommerce</v>
      </c>
      <c r="AE43" s="12">
        <f t="shared" si="11"/>
        <v>7.8956570722751529E-2</v>
      </c>
      <c r="AF43" s="12">
        <f t="shared" si="24"/>
        <v>6.0858340309576153E-2</v>
      </c>
      <c r="AG43" s="12">
        <f t="shared" si="12"/>
        <v>1.8605569066034652E-3</v>
      </c>
      <c r="AI43" s="11">
        <v>959863</v>
      </c>
      <c r="AJ43" s="10">
        <v>2021</v>
      </c>
      <c r="AK43" s="21">
        <v>6561103</v>
      </c>
      <c r="AL43" s="20">
        <v>9</v>
      </c>
      <c r="AM43" s="21">
        <v>296</v>
      </c>
      <c r="AN43" s="21">
        <v>32137</v>
      </c>
      <c r="AO43" s="20">
        <f t="shared" si="17"/>
        <v>0</v>
      </c>
      <c r="AP43" s="20">
        <f t="shared" si="18"/>
        <v>0</v>
      </c>
      <c r="AQ43" s="11">
        <f t="shared" si="19"/>
        <v>1</v>
      </c>
      <c r="AR43" s="9">
        <v>0.44686980107254554</v>
      </c>
      <c r="AS43" s="9">
        <v>2.4715402137322665E-2</v>
      </c>
      <c r="AT43" s="9">
        <v>0.92309073288911991</v>
      </c>
      <c r="AU43" s="9">
        <v>0.87616186615405334</v>
      </c>
      <c r="BL43" s="9"/>
    </row>
    <row r="44" spans="2:64" x14ac:dyDescent="0.25">
      <c r="B44" s="1" t="s">
        <v>69</v>
      </c>
      <c r="C44" s="5">
        <v>1118381</v>
      </c>
      <c r="D44" s="5">
        <v>65982</v>
      </c>
      <c r="E44" s="6">
        <v>5.9</v>
      </c>
      <c r="F44" s="6">
        <v>1</v>
      </c>
      <c r="G44" s="6">
        <v>3</v>
      </c>
      <c r="H44" s="6">
        <v>4.0999999999999996</v>
      </c>
      <c r="I44" s="6">
        <v>12.6</v>
      </c>
      <c r="L44" s="9" t="s">
        <v>69</v>
      </c>
      <c r="M44" s="14">
        <v>3</v>
      </c>
      <c r="O44" s="9">
        <v>1</v>
      </c>
      <c r="P44" s="9">
        <v>0</v>
      </c>
      <c r="Q44" s="9">
        <v>0</v>
      </c>
      <c r="R44" s="9">
        <v>0</v>
      </c>
      <c r="T44" s="11">
        <v>65982</v>
      </c>
      <c r="U44" s="9">
        <v>56</v>
      </c>
      <c r="V44" s="11">
        <v>1118381</v>
      </c>
      <c r="X44" s="12">
        <f t="shared" si="20"/>
        <v>9.4744098835727319E-3</v>
      </c>
      <c r="Y44" s="12">
        <f t="shared" si="21"/>
        <v>2.8962444302991774E-2</v>
      </c>
      <c r="Z44" s="9" t="str">
        <f t="shared" si="8"/>
        <v>Ecommerce</v>
      </c>
      <c r="AA44" s="12">
        <f t="shared" si="9"/>
        <v>1.9488034419419042E-2</v>
      </c>
      <c r="AB44" s="12">
        <f t="shared" si="22"/>
        <v>3.9755682544678428E-2</v>
      </c>
      <c r="AC44" s="12">
        <f t="shared" si="23"/>
        <v>0.11204570943590675</v>
      </c>
      <c r="AD44" s="9" t="str">
        <f t="shared" si="10"/>
        <v>Ecommerce</v>
      </c>
      <c r="AE44" s="12">
        <f t="shared" si="11"/>
        <v>7.2290026891228321E-2</v>
      </c>
      <c r="AF44" s="12">
        <f t="shared" si="24"/>
        <v>5.8997783402972688E-2</v>
      </c>
      <c r="AG44" s="12">
        <f t="shared" si="12"/>
        <v>1.1607482382069642E-3</v>
      </c>
      <c r="AI44" s="9">
        <v>1015414</v>
      </c>
      <c r="AJ44" s="10">
        <v>2022</v>
      </c>
      <c r="AK44" s="21">
        <v>7047926</v>
      </c>
      <c r="AL44" s="20">
        <v>10</v>
      </c>
      <c r="AM44" s="21">
        <v>506</v>
      </c>
      <c r="AN44" s="21">
        <v>32799.972222222219</v>
      </c>
      <c r="AO44" s="20">
        <f t="shared" si="17"/>
        <v>1</v>
      </c>
      <c r="AP44" s="20">
        <f t="shared" si="18"/>
        <v>0</v>
      </c>
      <c r="AQ44" s="11">
        <f t="shared" si="19"/>
        <v>0</v>
      </c>
      <c r="AR44" s="9">
        <v>0.49999999999999939</v>
      </c>
      <c r="AS44" s="9">
        <v>0.9646642173221821</v>
      </c>
      <c r="AT44" s="9">
        <v>0.97728310228597937</v>
      </c>
      <c r="AU44" s="9">
        <v>0.93140024979251879</v>
      </c>
      <c r="BL44" s="9"/>
    </row>
    <row r="45" spans="2:64" x14ac:dyDescent="0.25">
      <c r="B45" s="1" t="s">
        <v>70</v>
      </c>
      <c r="C45" s="5">
        <v>1107785</v>
      </c>
      <c r="D45" s="5">
        <v>64071</v>
      </c>
      <c r="E45" s="6">
        <v>5.8</v>
      </c>
      <c r="F45" s="6">
        <v>-0.1</v>
      </c>
      <c r="G45" s="6">
        <v>2.8</v>
      </c>
      <c r="H45" s="6">
        <v>4</v>
      </c>
      <c r="I45" s="6">
        <v>13.2</v>
      </c>
      <c r="L45" s="9" t="s">
        <v>70</v>
      </c>
      <c r="M45" s="14">
        <v>2</v>
      </c>
      <c r="O45" s="9">
        <v>0</v>
      </c>
      <c r="P45" s="9">
        <v>0</v>
      </c>
      <c r="Q45" s="9">
        <v>1</v>
      </c>
      <c r="R45" s="9">
        <v>0</v>
      </c>
      <c r="T45" s="11">
        <v>64071</v>
      </c>
      <c r="U45" s="9">
        <v>55</v>
      </c>
      <c r="V45" s="11">
        <v>1107785</v>
      </c>
      <c r="X45" s="12">
        <f t="shared" si="20"/>
        <v>-9.6498869365446716E-4</v>
      </c>
      <c r="Y45" s="12">
        <f t="shared" si="21"/>
        <v>2.748513367982397E-2</v>
      </c>
      <c r="Z45" s="9" t="str">
        <f t="shared" si="8"/>
        <v>Ecommerce</v>
      </c>
      <c r="AA45" s="12">
        <f t="shared" si="9"/>
        <v>2.8450122373478437E-2</v>
      </c>
      <c r="AB45" s="12">
        <f t="shared" si="22"/>
        <v>3.8678985543223687E-2</v>
      </c>
      <c r="AC45" s="12">
        <f t="shared" si="23"/>
        <v>0.11671427010660052</v>
      </c>
      <c r="AD45" s="9" t="str">
        <f t="shared" si="10"/>
        <v>Ecommerce</v>
      </c>
      <c r="AE45" s="12">
        <f t="shared" si="11"/>
        <v>7.8035284563376828E-2</v>
      </c>
      <c r="AF45" s="12">
        <f t="shared" si="24"/>
        <v>5.7837035164765724E-2</v>
      </c>
      <c r="AG45" s="12">
        <f t="shared" si="12"/>
        <v>1.6438843982987256E-3</v>
      </c>
      <c r="AP45" s="19"/>
    </row>
    <row r="46" spans="2:64" x14ac:dyDescent="0.25">
      <c r="B46" s="1" t="s">
        <v>71</v>
      </c>
      <c r="C46" s="5">
        <v>1108854</v>
      </c>
      <c r="D46" s="5">
        <v>62310</v>
      </c>
      <c r="E46" s="6">
        <v>5.6</v>
      </c>
      <c r="F46" s="6">
        <v>1.8</v>
      </c>
      <c r="G46" s="6">
        <v>2.2999999999999998</v>
      </c>
      <c r="H46" s="6">
        <v>3.7</v>
      </c>
      <c r="I46" s="6">
        <v>12.6</v>
      </c>
      <c r="L46" s="9" t="s">
        <v>71</v>
      </c>
      <c r="M46" s="14">
        <v>1</v>
      </c>
      <c r="O46" s="9">
        <v>0</v>
      </c>
      <c r="P46" s="9">
        <v>1</v>
      </c>
      <c r="Q46" s="9">
        <v>0</v>
      </c>
      <c r="R46" s="9">
        <v>0</v>
      </c>
      <c r="T46" s="11">
        <v>62310</v>
      </c>
      <c r="U46" s="9">
        <v>54</v>
      </c>
      <c r="V46" s="11">
        <v>1108854</v>
      </c>
      <c r="X46" s="12">
        <f t="shared" si="20"/>
        <v>1.774895522764941E-2</v>
      </c>
      <c r="Y46" s="12">
        <f t="shared" si="21"/>
        <v>2.2885572139303534E-2</v>
      </c>
      <c r="Z46" s="9" t="str">
        <f t="shared" si="8"/>
        <v>Ecommerce</v>
      </c>
      <c r="AA46" s="12">
        <f t="shared" si="9"/>
        <v>5.1366169116541238E-3</v>
      </c>
      <c r="AB46" s="12">
        <f t="shared" si="22"/>
        <v>3.6047126132024543E-2</v>
      </c>
      <c r="AC46" s="12">
        <f t="shared" si="23"/>
        <v>0.11224522548547589</v>
      </c>
      <c r="AD46" s="9" t="str">
        <f t="shared" si="10"/>
        <v>Ecommerce</v>
      </c>
      <c r="AE46" s="12">
        <f t="shared" si="11"/>
        <v>7.6198099353451343E-2</v>
      </c>
      <c r="AF46" s="12">
        <f t="shared" si="24"/>
        <v>5.6193150766466998E-2</v>
      </c>
      <c r="AG46" s="12">
        <f t="shared" si="12"/>
        <v>2.9385836755516093E-4</v>
      </c>
      <c r="AI46" s="11"/>
      <c r="AU46" s="19"/>
    </row>
    <row r="47" spans="2:64" x14ac:dyDescent="0.25">
      <c r="B47" s="1" t="s">
        <v>72</v>
      </c>
      <c r="C47" s="5">
        <v>1089173</v>
      </c>
      <c r="D47" s="5">
        <v>60884</v>
      </c>
      <c r="E47" s="6">
        <v>5.6</v>
      </c>
      <c r="F47" s="6">
        <v>1.4</v>
      </c>
      <c r="G47" s="6">
        <v>3.9</v>
      </c>
      <c r="H47" s="6">
        <v>4</v>
      </c>
      <c r="I47" s="6">
        <v>14.4</v>
      </c>
      <c r="L47" s="9" t="s">
        <v>72</v>
      </c>
      <c r="M47" s="14">
        <v>4</v>
      </c>
      <c r="O47" s="9">
        <v>0</v>
      </c>
      <c r="P47" s="9">
        <v>0</v>
      </c>
      <c r="Q47" s="9">
        <v>0</v>
      </c>
      <c r="R47" s="9">
        <v>1</v>
      </c>
      <c r="T47" s="11">
        <v>60884</v>
      </c>
      <c r="U47" s="9">
        <v>53</v>
      </c>
      <c r="V47" s="11">
        <v>1089173</v>
      </c>
      <c r="X47" s="12">
        <f t="shared" si="20"/>
        <v>1.4005121316815639E-2</v>
      </c>
      <c r="Y47" s="12">
        <f t="shared" si="21"/>
        <v>3.7694632415741447E-2</v>
      </c>
      <c r="Z47" s="9" t="str">
        <f t="shared" si="8"/>
        <v>Ecommerce</v>
      </c>
      <c r="AA47" s="12">
        <f t="shared" si="9"/>
        <v>2.3689511098925808E-2</v>
      </c>
      <c r="AB47" s="12">
        <f t="shared" si="22"/>
        <v>3.8886384440304678E-2</v>
      </c>
      <c r="AC47" s="12">
        <f t="shared" si="23"/>
        <v>0.12592799421851386</v>
      </c>
      <c r="AD47" s="9" t="str">
        <f t="shared" si="10"/>
        <v>Ecommerce</v>
      </c>
      <c r="AE47" s="12">
        <f t="shared" si="11"/>
        <v>8.7041609778209184E-2</v>
      </c>
      <c r="AF47" s="12">
        <f t="shared" si="24"/>
        <v>5.5899292398911837E-2</v>
      </c>
      <c r="AG47" s="12">
        <f t="shared" si="12"/>
        <v>1.3430362939355761E-3</v>
      </c>
    </row>
    <row r="48" spans="2:64" x14ac:dyDescent="0.25">
      <c r="B48" s="1" t="s">
        <v>73</v>
      </c>
      <c r="C48" s="5">
        <v>1073919</v>
      </c>
      <c r="D48" s="5">
        <v>58589</v>
      </c>
      <c r="E48" s="6">
        <v>5.5</v>
      </c>
      <c r="F48" s="6">
        <v>0.8</v>
      </c>
      <c r="G48" s="6">
        <v>3.5</v>
      </c>
      <c r="H48" s="6">
        <v>4.3</v>
      </c>
      <c r="I48" s="6">
        <v>16.7</v>
      </c>
      <c r="L48" s="9" t="s">
        <v>73</v>
      </c>
      <c r="M48" s="14">
        <v>3</v>
      </c>
      <c r="O48" s="9">
        <v>1</v>
      </c>
      <c r="P48" s="9">
        <v>0</v>
      </c>
      <c r="Q48" s="9">
        <v>0</v>
      </c>
      <c r="R48" s="9">
        <v>0</v>
      </c>
      <c r="T48" s="11">
        <v>58589</v>
      </c>
      <c r="U48" s="9">
        <v>52</v>
      </c>
      <c r="V48" s="11">
        <v>1073919</v>
      </c>
      <c r="X48" s="12">
        <f t="shared" si="20"/>
        <v>8.3637592779344239E-3</v>
      </c>
      <c r="Y48" s="12">
        <f t="shared" si="21"/>
        <v>3.4067828431958214E-2</v>
      </c>
      <c r="Z48" s="9" t="str">
        <f t="shared" si="8"/>
        <v>Ecommerce</v>
      </c>
      <c r="AA48" s="12">
        <f t="shared" si="9"/>
        <v>2.570406915402379E-2</v>
      </c>
      <c r="AB48" s="12">
        <f t="shared" si="22"/>
        <v>4.1544101557007607E-2</v>
      </c>
      <c r="AC48" s="12">
        <f t="shared" si="23"/>
        <v>0.14306439775384461</v>
      </c>
      <c r="AD48" s="9" t="str">
        <f t="shared" si="10"/>
        <v>Ecommerce</v>
      </c>
      <c r="AE48" s="12">
        <f t="shared" si="11"/>
        <v>0.101520296196837</v>
      </c>
      <c r="AF48" s="12">
        <f t="shared" si="24"/>
        <v>5.4556256104976261E-2</v>
      </c>
      <c r="AG48" s="12">
        <f t="shared" si="12"/>
        <v>1.4141453510067778E-3</v>
      </c>
    </row>
    <row r="49" spans="2:41" x14ac:dyDescent="0.25">
      <c r="B49" s="1" t="s">
        <v>74</v>
      </c>
      <c r="C49" s="5">
        <v>1064937</v>
      </c>
      <c r="D49" s="5">
        <v>56593</v>
      </c>
      <c r="E49" s="6">
        <v>5.3</v>
      </c>
      <c r="F49" s="6">
        <v>-0.4</v>
      </c>
      <c r="G49" s="6">
        <v>2.2999999999999998</v>
      </c>
      <c r="H49" s="6">
        <v>4.3</v>
      </c>
      <c r="I49" s="6">
        <v>15.8</v>
      </c>
      <c r="L49" s="9" t="s">
        <v>74</v>
      </c>
      <c r="M49" s="14">
        <v>2</v>
      </c>
      <c r="O49" s="9">
        <v>0</v>
      </c>
      <c r="P49" s="9">
        <v>0</v>
      </c>
      <c r="Q49" s="9">
        <v>1</v>
      </c>
      <c r="R49" s="9">
        <v>0</v>
      </c>
      <c r="T49" s="11">
        <v>56593</v>
      </c>
      <c r="U49" s="9">
        <v>51</v>
      </c>
      <c r="V49" s="11">
        <v>1064937</v>
      </c>
      <c r="X49" s="12">
        <f t="shared" si="20"/>
        <v>-3.7053835109495115E-3</v>
      </c>
      <c r="Y49" s="12">
        <f t="shared" si="21"/>
        <v>2.2564628134221554E-2</v>
      </c>
      <c r="Z49" s="9" t="str">
        <f t="shared" si="8"/>
        <v>Ecommerce</v>
      </c>
      <c r="AA49" s="12">
        <f t="shared" si="9"/>
        <v>2.6270011645171065E-2</v>
      </c>
      <c r="AB49" s="12">
        <f t="shared" si="22"/>
        <v>4.1568656174027163E-2</v>
      </c>
      <c r="AC49" s="12">
        <f t="shared" si="23"/>
        <v>0.13657166080610672</v>
      </c>
      <c r="AD49" s="9" t="str">
        <f t="shared" si="10"/>
        <v>Ecommerce</v>
      </c>
      <c r="AE49" s="12">
        <f t="shared" si="11"/>
        <v>9.5003004632079557E-2</v>
      </c>
      <c r="AF49" s="12">
        <f t="shared" si="24"/>
        <v>5.3142110753969483E-2</v>
      </c>
      <c r="AG49" s="12">
        <f t="shared" si="12"/>
        <v>1.3908900871612354E-3</v>
      </c>
    </row>
    <row r="50" spans="2:41" x14ac:dyDescent="0.25">
      <c r="B50" s="1" t="s">
        <v>75</v>
      </c>
      <c r="C50" s="5">
        <v>1068883</v>
      </c>
      <c r="D50" s="5">
        <v>55316</v>
      </c>
      <c r="E50" s="6">
        <v>5.2</v>
      </c>
      <c r="F50" s="6">
        <v>2.1</v>
      </c>
      <c r="G50" s="6">
        <v>3.9</v>
      </c>
      <c r="H50" s="6">
        <v>6.4</v>
      </c>
      <c r="I50" s="6">
        <v>17.600000000000001</v>
      </c>
      <c r="L50" s="9" t="s">
        <v>75</v>
      </c>
      <c r="M50" s="14">
        <v>1</v>
      </c>
      <c r="O50" s="9">
        <v>0</v>
      </c>
      <c r="P50" s="9">
        <v>1</v>
      </c>
      <c r="Q50" s="9">
        <v>0</v>
      </c>
      <c r="R50" s="9">
        <v>0</v>
      </c>
      <c r="T50" s="11">
        <v>55316</v>
      </c>
      <c r="U50" s="9">
        <v>50</v>
      </c>
      <c r="V50" s="11">
        <v>1068883</v>
      </c>
      <c r="X50" s="12">
        <f t="shared" si="20"/>
        <v>2.0642109566715861E-2</v>
      </c>
      <c r="Y50" s="12">
        <f t="shared" si="21"/>
        <v>3.7945621519994255E-2</v>
      </c>
      <c r="Z50" s="9" t="str">
        <f t="shared" si="8"/>
        <v>Ecommerce</v>
      </c>
      <c r="AA50" s="12">
        <f t="shared" si="9"/>
        <v>1.7303511953278394E-2</v>
      </c>
      <c r="AB50" s="12">
        <f t="shared" si="22"/>
        <v>5.9798874151801407E-2</v>
      </c>
      <c r="AC50" s="12">
        <f t="shared" si="23"/>
        <v>0.14959505387229732</v>
      </c>
      <c r="AD50" s="9" t="str">
        <f t="shared" si="10"/>
        <v>Ecommerce</v>
      </c>
      <c r="AE50" s="12">
        <f t="shared" si="11"/>
        <v>8.9796179720495917E-2</v>
      </c>
      <c r="AF50" s="12">
        <f t="shared" si="24"/>
        <v>5.1751220666808248E-2</v>
      </c>
      <c r="AG50" s="12">
        <f t="shared" si="12"/>
        <v>9.1435201998391752E-4</v>
      </c>
    </row>
    <row r="51" spans="2:41" ht="22" thickBot="1" x14ac:dyDescent="0.3">
      <c r="B51" s="1" t="s">
        <v>76</v>
      </c>
      <c r="C51" s="5">
        <v>1046819</v>
      </c>
      <c r="D51" s="5">
        <v>53217</v>
      </c>
      <c r="E51" s="6">
        <v>5.0999999999999996</v>
      </c>
      <c r="F51" s="6">
        <v>1.7</v>
      </c>
      <c r="G51" s="6">
        <v>6</v>
      </c>
      <c r="H51" s="6">
        <v>6.7</v>
      </c>
      <c r="I51" s="6">
        <v>18.100000000000001</v>
      </c>
      <c r="L51" s="9" t="s">
        <v>76</v>
      </c>
      <c r="M51" s="14">
        <v>4</v>
      </c>
      <c r="O51" s="9">
        <v>0</v>
      </c>
      <c r="P51" s="9">
        <v>0</v>
      </c>
      <c r="Q51" s="9">
        <v>0</v>
      </c>
      <c r="R51" s="9">
        <v>1</v>
      </c>
      <c r="T51" s="11">
        <v>53217</v>
      </c>
      <c r="U51" s="9">
        <v>49</v>
      </c>
      <c r="V51" s="11">
        <v>1046819</v>
      </c>
      <c r="X51" s="12">
        <f t="shared" si="20"/>
        <v>1.6731641286602539E-2</v>
      </c>
      <c r="Y51" s="12">
        <f t="shared" si="21"/>
        <v>5.6560873405114953E-2</v>
      </c>
      <c r="Z51" s="9" t="str">
        <f t="shared" si="8"/>
        <v>Ecommerce</v>
      </c>
      <c r="AA51" s="12">
        <f t="shared" si="9"/>
        <v>3.9829232118512414E-2</v>
      </c>
      <c r="AB51" s="12">
        <f t="shared" si="22"/>
        <v>6.2544718810033095E-2</v>
      </c>
      <c r="AC51" s="12">
        <f t="shared" si="23"/>
        <v>0.15297743202360148</v>
      </c>
      <c r="AD51" s="9" t="str">
        <f t="shared" si="10"/>
        <v>Ecommerce</v>
      </c>
      <c r="AE51" s="12">
        <f t="shared" si="11"/>
        <v>9.0432713213568383E-2</v>
      </c>
      <c r="AF51" s="12">
        <f t="shared" si="24"/>
        <v>5.0836868646824331E-2</v>
      </c>
      <c r="AG51" s="12">
        <f t="shared" si="12"/>
        <v>2.0592480410557695E-3</v>
      </c>
    </row>
    <row r="52" spans="2:41" x14ac:dyDescent="0.25">
      <c r="B52" s="1" t="s">
        <v>77</v>
      </c>
      <c r="C52" s="5">
        <v>1029304</v>
      </c>
      <c r="D52" s="5">
        <v>50207</v>
      </c>
      <c r="E52" s="6">
        <v>4.9000000000000004</v>
      </c>
      <c r="F52" s="6">
        <v>0.8</v>
      </c>
      <c r="G52" s="6">
        <v>2.7</v>
      </c>
      <c r="H52" s="6">
        <v>8</v>
      </c>
      <c r="I52" s="6">
        <v>15.5</v>
      </c>
      <c r="L52" s="9" t="s">
        <v>77</v>
      </c>
      <c r="M52" s="14">
        <v>3</v>
      </c>
      <c r="O52" s="9">
        <v>1</v>
      </c>
      <c r="P52" s="9">
        <v>0</v>
      </c>
      <c r="Q52" s="9">
        <v>0</v>
      </c>
      <c r="R52" s="9">
        <v>0</v>
      </c>
      <c r="T52" s="11">
        <v>50207</v>
      </c>
      <c r="U52" s="9">
        <v>48</v>
      </c>
      <c r="V52" s="11">
        <v>1029304</v>
      </c>
      <c r="X52" s="12">
        <f t="shared" si="20"/>
        <v>8.3891639399050755E-3</v>
      </c>
      <c r="Y52" s="12">
        <f t="shared" si="21"/>
        <v>2.6749258071583681E-2</v>
      </c>
      <c r="Z52" s="9" t="str">
        <f t="shared" si="8"/>
        <v>Ecommerce</v>
      </c>
      <c r="AA52" s="12">
        <f t="shared" si="9"/>
        <v>1.8360094131678606E-2</v>
      </c>
      <c r="AB52" s="12">
        <f t="shared" si="22"/>
        <v>7.3859617761127927E-2</v>
      </c>
      <c r="AC52" s="12">
        <f t="shared" si="23"/>
        <v>0.13420439380962812</v>
      </c>
      <c r="AD52" s="9" t="str">
        <f t="shared" si="10"/>
        <v>Ecommerce</v>
      </c>
      <c r="AE52" s="12">
        <f t="shared" si="11"/>
        <v>6.0344776048500193E-2</v>
      </c>
      <c r="AF52" s="12">
        <f t="shared" si="24"/>
        <v>4.8777620605768561E-2</v>
      </c>
      <c r="AG52" s="12">
        <f t="shared" si="12"/>
        <v>9.0313828094043536E-4</v>
      </c>
      <c r="AK52" s="23"/>
      <c r="AL52" s="23" t="s">
        <v>168</v>
      </c>
      <c r="AM52" s="23" t="s">
        <v>146</v>
      </c>
      <c r="AN52" s="23" t="s">
        <v>147</v>
      </c>
      <c r="AO52" s="23" t="s">
        <v>144</v>
      </c>
    </row>
    <row r="53" spans="2:41" x14ac:dyDescent="0.25">
      <c r="B53" s="1" t="s">
        <v>78</v>
      </c>
      <c r="C53" s="5">
        <v>1020669</v>
      </c>
      <c r="D53" s="5">
        <v>48864</v>
      </c>
      <c r="E53" s="6">
        <v>4.8</v>
      </c>
      <c r="F53" s="6">
        <v>1.6</v>
      </c>
      <c r="G53" s="6">
        <v>3.9</v>
      </c>
      <c r="H53" s="6">
        <v>7.5</v>
      </c>
      <c r="I53" s="6">
        <v>18.3</v>
      </c>
      <c r="L53" s="9" t="s">
        <v>78</v>
      </c>
      <c r="M53" s="14">
        <v>2</v>
      </c>
      <c r="O53" s="9">
        <v>0</v>
      </c>
      <c r="P53" s="9">
        <v>0</v>
      </c>
      <c r="Q53" s="9">
        <v>1</v>
      </c>
      <c r="R53" s="9">
        <v>0</v>
      </c>
      <c r="T53" s="11">
        <v>48864</v>
      </c>
      <c r="U53" s="9">
        <v>47</v>
      </c>
      <c r="V53" s="11">
        <v>1020669</v>
      </c>
      <c r="X53" s="12">
        <f t="shared" si="20"/>
        <v>1.5385987033994408E-2</v>
      </c>
      <c r="Y53" s="12">
        <f t="shared" si="21"/>
        <v>3.7307629338572346E-2</v>
      </c>
      <c r="Z53" s="9" t="str">
        <f t="shared" si="8"/>
        <v>Ecommerce</v>
      </c>
      <c r="AA53" s="12">
        <f t="shared" si="9"/>
        <v>2.1921642304577937E-2</v>
      </c>
      <c r="AB53" s="12">
        <f t="shared" si="22"/>
        <v>6.9970774070732045E-2</v>
      </c>
      <c r="AC53" s="12">
        <f t="shared" si="23"/>
        <v>0.1547765225933202</v>
      </c>
      <c r="AD53" s="9" t="str">
        <f t="shared" si="10"/>
        <v>Ecommerce</v>
      </c>
      <c r="AE53" s="12">
        <f t="shared" si="11"/>
        <v>8.4805748522588154E-2</v>
      </c>
      <c r="AF53" s="12">
        <f t="shared" si="24"/>
        <v>4.7874482324828126E-2</v>
      </c>
      <c r="AG53" s="12">
        <f t="shared" si="12"/>
        <v>1.0658870006128515E-3</v>
      </c>
      <c r="AK53" t="s">
        <v>168</v>
      </c>
      <c r="AL53">
        <v>1</v>
      </c>
      <c r="AM53"/>
      <c r="AN53"/>
      <c r="AO53"/>
    </row>
    <row r="54" spans="2:41" x14ac:dyDescent="0.25">
      <c r="B54" s="1" t="s">
        <v>79</v>
      </c>
      <c r="C54" s="5">
        <v>1004965</v>
      </c>
      <c r="D54" s="5">
        <v>47041</v>
      </c>
      <c r="E54" s="6">
        <v>4.7</v>
      </c>
      <c r="F54" s="6">
        <v>2.4</v>
      </c>
      <c r="G54" s="6">
        <v>4.4000000000000004</v>
      </c>
      <c r="H54" s="6">
        <v>7.7</v>
      </c>
      <c r="I54" s="6">
        <v>19.7</v>
      </c>
      <c r="L54" s="9" t="s">
        <v>79</v>
      </c>
      <c r="M54" s="14">
        <v>1</v>
      </c>
      <c r="O54" s="9">
        <v>0</v>
      </c>
      <c r="P54" s="9">
        <v>1</v>
      </c>
      <c r="Q54" s="9">
        <v>0</v>
      </c>
      <c r="R54" s="9">
        <v>0</v>
      </c>
      <c r="T54" s="11">
        <v>47041</v>
      </c>
      <c r="U54" s="9">
        <v>46</v>
      </c>
      <c r="V54" s="11">
        <v>1004965</v>
      </c>
      <c r="X54" s="12">
        <f t="shared" si="20"/>
        <v>2.3502311025757061E-2</v>
      </c>
      <c r="Y54" s="12">
        <f t="shared" si="21"/>
        <v>4.177207117195636E-2</v>
      </c>
      <c r="Z54" s="9" t="str">
        <f t="shared" si="8"/>
        <v>Ecommerce</v>
      </c>
      <c r="AA54" s="12">
        <f t="shared" si="9"/>
        <v>1.8269760146199299E-2</v>
      </c>
      <c r="AB54" s="12">
        <f t="shared" si="22"/>
        <v>7.1713940286477595E-2</v>
      </c>
      <c r="AC54" s="12">
        <f t="shared" si="23"/>
        <v>0.16489870538466445</v>
      </c>
      <c r="AD54" s="9" t="str">
        <f t="shared" si="10"/>
        <v>Ecommerce</v>
      </c>
      <c r="AE54" s="12">
        <f t="shared" si="11"/>
        <v>9.318476509818685E-2</v>
      </c>
      <c r="AF54" s="12">
        <f t="shared" si="24"/>
        <v>4.6808595324215274E-2</v>
      </c>
      <c r="AG54" s="12">
        <f t="shared" si="12"/>
        <v>8.7576429418101398E-4</v>
      </c>
      <c r="AK54" t="s">
        <v>146</v>
      </c>
      <c r="AL54">
        <v>0.92867766803584095</v>
      </c>
      <c r="AM54">
        <v>1</v>
      </c>
      <c r="AN54"/>
      <c r="AO54"/>
    </row>
    <row r="55" spans="2:41" x14ac:dyDescent="0.25">
      <c r="B55" s="1" t="s">
        <v>80</v>
      </c>
      <c r="C55" s="5">
        <v>981346</v>
      </c>
      <c r="D55" s="5">
        <v>45076</v>
      </c>
      <c r="E55" s="6">
        <v>4.5999999999999996</v>
      </c>
      <c r="F55" s="6">
        <v>2.9</v>
      </c>
      <c r="G55" s="6">
        <v>3.7</v>
      </c>
      <c r="H55" s="6">
        <v>6.8</v>
      </c>
      <c r="I55" s="6">
        <v>18.3</v>
      </c>
      <c r="L55" s="9" t="s">
        <v>80</v>
      </c>
      <c r="M55" s="14">
        <v>4</v>
      </c>
      <c r="O55" s="9">
        <v>0</v>
      </c>
      <c r="P55" s="9">
        <v>0</v>
      </c>
      <c r="Q55" s="9">
        <v>0</v>
      </c>
      <c r="R55" s="9">
        <v>1</v>
      </c>
      <c r="T55" s="11">
        <v>45076</v>
      </c>
      <c r="U55" s="9">
        <v>45</v>
      </c>
      <c r="V55" s="11">
        <v>981346</v>
      </c>
      <c r="X55" s="12">
        <f t="shared" si="20"/>
        <v>2.8599494979344664E-2</v>
      </c>
      <c r="Y55" s="12">
        <f t="shared" si="21"/>
        <v>3.5650900701038268E-2</v>
      </c>
      <c r="Z55" s="9" t="str">
        <f t="shared" si="8"/>
        <v>Ecommerce</v>
      </c>
      <c r="AA55" s="12">
        <f t="shared" si="9"/>
        <v>7.0514057216936044E-3</v>
      </c>
      <c r="AB55" s="12">
        <f t="shared" si="22"/>
        <v>6.3284509235274844E-2</v>
      </c>
      <c r="AC55" s="12">
        <f t="shared" si="23"/>
        <v>0.1543837075161949</v>
      </c>
      <c r="AD55" s="9" t="str">
        <f t="shared" si="10"/>
        <v>Ecommerce</v>
      </c>
      <c r="AE55" s="12">
        <f t="shared" si="11"/>
        <v>9.1099198280920057E-2</v>
      </c>
      <c r="AF55" s="12">
        <f t="shared" si="24"/>
        <v>4.593283103003426E-2</v>
      </c>
      <c r="AG55" s="12">
        <f t="shared" si="12"/>
        <v>3.3342686756362983E-4</v>
      </c>
      <c r="AK55" t="s">
        <v>147</v>
      </c>
      <c r="AL55">
        <v>0.25832088295898925</v>
      </c>
      <c r="AM55">
        <v>0.34033314726906033</v>
      </c>
      <c r="AN55">
        <v>1</v>
      </c>
      <c r="AO55"/>
    </row>
    <row r="56" spans="2:41" ht="22" thickBot="1" x14ac:dyDescent="0.3">
      <c r="B56" s="1" t="s">
        <v>81</v>
      </c>
      <c r="C56" s="5">
        <v>953280</v>
      </c>
      <c r="D56" s="5">
        <v>43469</v>
      </c>
      <c r="E56" s="6">
        <v>4.5999999999999996</v>
      </c>
      <c r="F56" s="6">
        <v>0.4</v>
      </c>
      <c r="G56" s="6">
        <v>5.2</v>
      </c>
      <c r="H56" s="6">
        <v>4.4000000000000004</v>
      </c>
      <c r="I56" s="6">
        <v>16.2</v>
      </c>
      <c r="L56" s="9" t="s">
        <v>81</v>
      </c>
      <c r="M56" s="14">
        <v>3</v>
      </c>
      <c r="O56" s="9">
        <v>1</v>
      </c>
      <c r="P56" s="9">
        <v>0</v>
      </c>
      <c r="Q56" s="9">
        <v>0</v>
      </c>
      <c r="R56" s="9">
        <v>0</v>
      </c>
      <c r="T56" s="11">
        <v>43469</v>
      </c>
      <c r="U56" s="9">
        <v>44</v>
      </c>
      <c r="V56" s="11">
        <v>953280</v>
      </c>
      <c r="X56" s="12">
        <f t="shared" si="20"/>
        <v>4.2254112118160769E-3</v>
      </c>
      <c r="Y56" s="12">
        <f t="shared" si="21"/>
        <v>4.9874623294761777E-2</v>
      </c>
      <c r="Z56" s="9" t="str">
        <f t="shared" si="8"/>
        <v>Ecommerce</v>
      </c>
      <c r="AA56" s="12">
        <f t="shared" si="9"/>
        <v>4.56492120829457E-2</v>
      </c>
      <c r="AB56" s="12">
        <f t="shared" si="22"/>
        <v>4.2403071500503486E-2</v>
      </c>
      <c r="AC56" s="12">
        <f t="shared" si="23"/>
        <v>0.13961673836527178</v>
      </c>
      <c r="AD56" s="9" t="str">
        <f t="shared" si="10"/>
        <v>Ecommerce</v>
      </c>
      <c r="AE56" s="12">
        <f t="shared" si="11"/>
        <v>9.7213666864768289E-2</v>
      </c>
      <c r="AF56" s="12">
        <f t="shared" si="24"/>
        <v>4.559940416247063E-2</v>
      </c>
      <c r="AG56" s="12">
        <f t="shared" si="12"/>
        <v>2.0904097121033915E-3</v>
      </c>
      <c r="AK56" s="22" t="s">
        <v>144</v>
      </c>
      <c r="AL56" s="22">
        <v>0.37775567641653096</v>
      </c>
      <c r="AM56" s="22">
        <v>0.6848752585281368</v>
      </c>
      <c r="AN56" s="22">
        <v>0.46434194581253108</v>
      </c>
      <c r="AO56" s="22">
        <v>1</v>
      </c>
    </row>
    <row r="57" spans="2:41" x14ac:dyDescent="0.25">
      <c r="B57" s="1" t="s">
        <v>82</v>
      </c>
      <c r="C57" s="5">
        <v>949252</v>
      </c>
      <c r="D57" s="5">
        <v>41301</v>
      </c>
      <c r="E57" s="6">
        <v>4.4000000000000004</v>
      </c>
      <c r="F57" s="6">
        <v>1.8</v>
      </c>
      <c r="G57" s="6">
        <v>5.0999999999999996</v>
      </c>
      <c r="H57" s="6">
        <v>6.4</v>
      </c>
      <c r="I57" s="6">
        <v>17.100000000000001</v>
      </c>
      <c r="L57" s="9" t="s">
        <v>82</v>
      </c>
      <c r="M57" s="14">
        <v>2</v>
      </c>
      <c r="O57" s="9">
        <v>0</v>
      </c>
      <c r="P57" s="9">
        <v>0</v>
      </c>
      <c r="Q57" s="9">
        <v>1</v>
      </c>
      <c r="R57" s="9">
        <v>0</v>
      </c>
      <c r="T57" s="11">
        <v>41301</v>
      </c>
      <c r="U57" s="9">
        <v>43</v>
      </c>
      <c r="V57" s="11">
        <v>949252</v>
      </c>
      <c r="X57" s="12">
        <f t="shared" si="20"/>
        <v>1.7231462246063201E-2</v>
      </c>
      <c r="Y57" s="12">
        <f t="shared" si="21"/>
        <v>4.8836589913077155E-2</v>
      </c>
      <c r="Z57" s="9" t="str">
        <f t="shared" si="8"/>
        <v>Ecommerce</v>
      </c>
      <c r="AA57" s="12">
        <f t="shared" si="9"/>
        <v>3.1605127667013955E-2</v>
      </c>
      <c r="AB57" s="12">
        <f t="shared" si="22"/>
        <v>6.0013568578206833E-2</v>
      </c>
      <c r="AC57" s="12">
        <f t="shared" si="23"/>
        <v>0.14580760756398148</v>
      </c>
      <c r="AD57" s="9" t="str">
        <f t="shared" si="10"/>
        <v>Ecommerce</v>
      </c>
      <c r="AE57" s="12">
        <f t="shared" si="11"/>
        <v>8.5794038985774645E-2</v>
      </c>
      <c r="AF57" s="12">
        <f t="shared" si="24"/>
        <v>4.3508994450367239E-2</v>
      </c>
      <c r="AG57" s="12">
        <f t="shared" si="12"/>
        <v>1.3992178945919365E-3</v>
      </c>
    </row>
    <row r="58" spans="2:41" x14ac:dyDescent="0.25">
      <c r="B58" s="1" t="s">
        <v>83</v>
      </c>
      <c r="C58" s="5">
        <v>932895</v>
      </c>
      <c r="D58" s="5">
        <v>39284</v>
      </c>
      <c r="E58" s="6">
        <v>4.2</v>
      </c>
      <c r="F58" s="6">
        <v>1.5</v>
      </c>
      <c r="G58" s="6">
        <v>3.1</v>
      </c>
      <c r="H58" s="6">
        <v>5</v>
      </c>
      <c r="I58" s="6">
        <v>15.1</v>
      </c>
      <c r="L58" s="9" t="s">
        <v>83</v>
      </c>
      <c r="M58" s="14">
        <v>1</v>
      </c>
      <c r="O58" s="9">
        <v>0</v>
      </c>
      <c r="P58" s="9">
        <v>1</v>
      </c>
      <c r="Q58" s="9">
        <v>0</v>
      </c>
      <c r="R58" s="9">
        <v>0</v>
      </c>
      <c r="T58" s="11">
        <v>39284</v>
      </c>
      <c r="U58" s="9">
        <v>42</v>
      </c>
      <c r="V58" s="11">
        <v>932895</v>
      </c>
      <c r="X58" s="12">
        <f t="shared" si="20"/>
        <v>1.4635087550045833E-2</v>
      </c>
      <c r="Y58" s="12">
        <f t="shared" si="21"/>
        <v>2.9706750840036711E-2</v>
      </c>
      <c r="Z58" s="9" t="str">
        <f t="shared" si="8"/>
        <v>Ecommerce</v>
      </c>
      <c r="AA58" s="12">
        <f t="shared" si="9"/>
        <v>1.5071663289990878E-2</v>
      </c>
      <c r="AB58" s="12">
        <f t="shared" si="22"/>
        <v>4.7476940062922357E-2</v>
      </c>
      <c r="AC58" s="12">
        <f t="shared" si="23"/>
        <v>0.13127481926484064</v>
      </c>
      <c r="AD58" s="9" t="str">
        <f t="shared" si="10"/>
        <v>Ecommerce</v>
      </c>
      <c r="AE58" s="12">
        <f t="shared" si="11"/>
        <v>8.3797879201918279E-2</v>
      </c>
      <c r="AF58" s="12">
        <f t="shared" si="24"/>
        <v>4.2109776555775302E-2</v>
      </c>
      <c r="AG58" s="12">
        <f t="shared" si="12"/>
        <v>6.4409069720922085E-4</v>
      </c>
    </row>
    <row r="59" spans="2:41" x14ac:dyDescent="0.25">
      <c r="B59" s="1" t="s">
        <v>84</v>
      </c>
      <c r="C59" s="5">
        <v>919242</v>
      </c>
      <c r="D59" s="5">
        <v>38117</v>
      </c>
      <c r="E59" s="6">
        <v>4.0999999999999996</v>
      </c>
      <c r="F59" s="6">
        <v>0.7</v>
      </c>
      <c r="G59" s="6">
        <v>1.9</v>
      </c>
      <c r="H59" s="6">
        <v>1</v>
      </c>
      <c r="I59" s="6">
        <v>15.3</v>
      </c>
      <c r="L59" s="9" t="s">
        <v>84</v>
      </c>
      <c r="M59" s="14">
        <v>4</v>
      </c>
      <c r="O59" s="9">
        <v>0</v>
      </c>
      <c r="P59" s="9">
        <v>0</v>
      </c>
      <c r="Q59" s="9">
        <v>0</v>
      </c>
      <c r="R59" s="9">
        <v>1</v>
      </c>
      <c r="T59" s="11">
        <v>38117</v>
      </c>
      <c r="U59" s="9">
        <v>41</v>
      </c>
      <c r="V59" s="11">
        <v>919242</v>
      </c>
      <c r="X59" s="12">
        <f t="shared" si="20"/>
        <v>6.9448523892511327E-3</v>
      </c>
      <c r="Y59" s="12">
        <f t="shared" si="21"/>
        <v>1.881050449930477E-2</v>
      </c>
      <c r="Z59" s="9" t="str">
        <f t="shared" si="8"/>
        <v>Ecommerce</v>
      </c>
      <c r="AA59" s="12">
        <f t="shared" si="9"/>
        <v>1.1865652110053637E-2</v>
      </c>
      <c r="AB59" s="12">
        <f t="shared" si="22"/>
        <v>9.8505072657689707E-3</v>
      </c>
      <c r="AC59" s="12">
        <f t="shared" si="23"/>
        <v>0.13290657711782139</v>
      </c>
      <c r="AD59" s="9" t="str">
        <f t="shared" si="10"/>
        <v>Ecommerce</v>
      </c>
      <c r="AE59" s="12">
        <f t="shared" si="11"/>
        <v>0.12305606985205242</v>
      </c>
      <c r="AF59" s="12">
        <f t="shared" si="24"/>
        <v>4.1465685858566081E-2</v>
      </c>
      <c r="AG59" s="12">
        <f t="shared" si="12"/>
        <v>4.9545828757475291E-4</v>
      </c>
    </row>
    <row r="60" spans="2:41" x14ac:dyDescent="0.25">
      <c r="B60" s="1" t="s">
        <v>85</v>
      </c>
      <c r="C60" s="5">
        <v>912858</v>
      </c>
      <c r="D60" s="5">
        <v>37400</v>
      </c>
      <c r="E60" s="6">
        <v>4.0999999999999996</v>
      </c>
      <c r="F60" s="6">
        <v>2.2999999999999998</v>
      </c>
      <c r="G60" s="6">
        <v>6</v>
      </c>
      <c r="H60" s="6">
        <v>-8.6</v>
      </c>
      <c r="I60" s="6">
        <v>3.1</v>
      </c>
      <c r="L60" s="9" t="s">
        <v>85</v>
      </c>
      <c r="M60" s="14">
        <v>3</v>
      </c>
      <c r="O60" s="9">
        <v>1</v>
      </c>
      <c r="P60" s="9">
        <v>0</v>
      </c>
      <c r="Q60" s="9">
        <v>0</v>
      </c>
      <c r="R60" s="9">
        <v>0</v>
      </c>
      <c r="T60" s="11">
        <v>37400</v>
      </c>
      <c r="U60" s="9">
        <v>40</v>
      </c>
      <c r="V60" s="11">
        <v>912858</v>
      </c>
      <c r="X60" s="12">
        <f t="shared" si="20"/>
        <v>2.2538007006566163E-2</v>
      </c>
      <c r="Y60" s="12">
        <f t="shared" si="21"/>
        <v>5.6711229946524111E-2</v>
      </c>
      <c r="Z60" s="9" t="str">
        <f t="shared" si="8"/>
        <v>Ecommerce</v>
      </c>
      <c r="AA60" s="12">
        <f t="shared" si="9"/>
        <v>3.4173222939957948E-2</v>
      </c>
      <c r="AB60" s="12">
        <f t="shared" si="22"/>
        <v>-9.4539347850377542E-2</v>
      </c>
      <c r="AC60" s="12">
        <f t="shared" si="23"/>
        <v>2.9759358288770077E-2</v>
      </c>
      <c r="AD60" s="9" t="str">
        <f t="shared" si="10"/>
        <v>Ecommerce</v>
      </c>
      <c r="AE60" s="12">
        <f t="shared" si="11"/>
        <v>0.12429870613914762</v>
      </c>
      <c r="AF60" s="12">
        <f t="shared" si="24"/>
        <v>4.0970227570991329E-2</v>
      </c>
      <c r="AG60" s="12">
        <f t="shared" si="12"/>
        <v>1.4323674278082163E-3</v>
      </c>
    </row>
    <row r="61" spans="2:41" x14ac:dyDescent="0.25">
      <c r="B61" s="1" t="s">
        <v>86</v>
      </c>
      <c r="C61" s="5">
        <v>892284</v>
      </c>
      <c r="D61" s="5">
        <v>35279</v>
      </c>
      <c r="E61" s="6">
        <v>4</v>
      </c>
      <c r="F61" s="6">
        <v>0.4</v>
      </c>
      <c r="G61" s="6">
        <v>3.4</v>
      </c>
      <c r="H61" s="6">
        <v>-11.8</v>
      </c>
      <c r="I61" s="6">
        <v>-3.4</v>
      </c>
      <c r="L61" s="9" t="s">
        <v>86</v>
      </c>
      <c r="M61" s="14">
        <v>2</v>
      </c>
      <c r="O61" s="9">
        <v>0</v>
      </c>
      <c r="P61" s="9">
        <v>0</v>
      </c>
      <c r="Q61" s="9">
        <v>1</v>
      </c>
      <c r="R61" s="9">
        <v>0</v>
      </c>
      <c r="T61" s="11">
        <v>35279</v>
      </c>
      <c r="U61" s="9">
        <v>39</v>
      </c>
      <c r="V61" s="11">
        <v>892284</v>
      </c>
      <c r="X61" s="12">
        <f t="shared" si="20"/>
        <v>4.1242474369147519E-3</v>
      </c>
      <c r="Y61" s="12">
        <f t="shared" si="21"/>
        <v>3.2653986791008838E-2</v>
      </c>
      <c r="Z61" s="9" t="str">
        <f t="shared" si="8"/>
        <v>Ecommerce</v>
      </c>
      <c r="AA61" s="12">
        <f t="shared" si="9"/>
        <v>2.8529739354094086E-2</v>
      </c>
      <c r="AB61" s="12">
        <f t="shared" si="22"/>
        <v>-0.13316051839997134</v>
      </c>
      <c r="AC61" s="12">
        <f t="shared" si="23"/>
        <v>-3.4864933813316679E-2</v>
      </c>
      <c r="AD61" s="9" t="str">
        <f t="shared" si="10"/>
        <v>Ecommerce</v>
      </c>
      <c r="AE61" s="12">
        <f t="shared" si="11"/>
        <v>9.8295584586654661E-2</v>
      </c>
      <c r="AF61" s="12">
        <f t="shared" si="24"/>
        <v>3.9537860143183112E-2</v>
      </c>
      <c r="AG61" s="12">
        <f t="shared" si="12"/>
        <v>1.1326762817555278E-3</v>
      </c>
    </row>
    <row r="62" spans="2:41" x14ac:dyDescent="0.25">
      <c r="B62" s="1" t="s">
        <v>87</v>
      </c>
      <c r="C62" s="5">
        <v>888604</v>
      </c>
      <c r="D62" s="5">
        <v>34127</v>
      </c>
      <c r="E62" s="6">
        <v>3.8</v>
      </c>
      <c r="F62" s="6">
        <v>-2.4</v>
      </c>
      <c r="G62" s="6">
        <v>3.3</v>
      </c>
      <c r="H62" s="6">
        <v>-11.8</v>
      </c>
      <c r="I62" s="6">
        <v>-5.2</v>
      </c>
      <c r="L62" s="9" t="s">
        <v>87</v>
      </c>
      <c r="M62" s="14">
        <v>1</v>
      </c>
      <c r="O62" s="9">
        <v>0</v>
      </c>
      <c r="P62" s="9">
        <v>1</v>
      </c>
      <c r="Q62" s="9">
        <v>0</v>
      </c>
      <c r="R62" s="9">
        <v>0</v>
      </c>
      <c r="T62" s="11">
        <v>34127</v>
      </c>
      <c r="U62" s="9">
        <v>38</v>
      </c>
      <c r="V62" s="11">
        <v>888604</v>
      </c>
      <c r="X62" s="12">
        <f t="shared" si="20"/>
        <v>-2.4288659515374622E-2</v>
      </c>
      <c r="Y62" s="12">
        <f t="shared" si="21"/>
        <v>3.1529287660796435E-2</v>
      </c>
      <c r="Z62" s="9" t="str">
        <f t="shared" si="8"/>
        <v>Ecommerce</v>
      </c>
      <c r="AA62" s="12">
        <f t="shared" si="9"/>
        <v>5.5817947176171057E-2</v>
      </c>
      <c r="AB62" s="12">
        <f t="shared" si="22"/>
        <v>-0.13345089601217186</v>
      </c>
      <c r="AC62" s="12">
        <f t="shared" si="23"/>
        <v>-5.5234858030298595E-2</v>
      </c>
      <c r="AD62" s="9" t="str">
        <f t="shared" si="10"/>
        <v>Ecommerce</v>
      </c>
      <c r="AE62" s="12">
        <f t="shared" si="11"/>
        <v>7.8216037981873265E-2</v>
      </c>
      <c r="AF62" s="12">
        <f t="shared" si="24"/>
        <v>3.8405183861427585E-2</v>
      </c>
      <c r="AG62" s="12">
        <f t="shared" si="12"/>
        <v>2.092865623527021E-3</v>
      </c>
    </row>
    <row r="63" spans="2:41" x14ac:dyDescent="0.25">
      <c r="B63" s="1" t="s">
        <v>88</v>
      </c>
      <c r="C63" s="5">
        <v>910187</v>
      </c>
      <c r="D63" s="5">
        <v>33051</v>
      </c>
      <c r="E63" s="6">
        <v>3.6</v>
      </c>
      <c r="F63" s="6">
        <v>-8.9</v>
      </c>
      <c r="G63" s="6">
        <v>-8.9</v>
      </c>
      <c r="H63" s="6">
        <v>-10.3</v>
      </c>
      <c r="I63" s="6">
        <v>-7.6</v>
      </c>
      <c r="L63" s="9" t="s">
        <v>88</v>
      </c>
      <c r="M63" s="14">
        <v>4</v>
      </c>
      <c r="O63" s="9">
        <v>0</v>
      </c>
      <c r="P63" s="9">
        <v>0</v>
      </c>
      <c r="Q63" s="9">
        <v>0</v>
      </c>
      <c r="R63" s="9">
        <v>1</v>
      </c>
      <c r="T63" s="11">
        <v>33051</v>
      </c>
      <c r="U63" s="9">
        <v>37</v>
      </c>
      <c r="V63" s="11">
        <v>910187</v>
      </c>
      <c r="X63" s="12">
        <f t="shared" si="20"/>
        <v>-9.7751341207905629E-2</v>
      </c>
      <c r="Y63" s="12">
        <f t="shared" si="21"/>
        <v>-9.7909291700704948E-2</v>
      </c>
      <c r="Z63" s="9" t="str">
        <f t="shared" si="8"/>
        <v>Retail</v>
      </c>
      <c r="AA63" s="12">
        <f t="shared" si="9"/>
        <v>-1.5795049279931916E-4</v>
      </c>
      <c r="AB63" s="12">
        <f t="shared" si="22"/>
        <v>-0.11499285311699681</v>
      </c>
      <c r="AC63" s="12">
        <f t="shared" si="23"/>
        <v>-8.269038758282643E-2</v>
      </c>
      <c r="AD63" s="9" t="str">
        <f t="shared" si="10"/>
        <v>Ecommerce</v>
      </c>
      <c r="AE63" s="12">
        <f t="shared" si="11"/>
        <v>3.2302465534170377E-2</v>
      </c>
      <c r="AF63" s="12">
        <f t="shared" si="24"/>
        <v>3.6312318237900564E-2</v>
      </c>
      <c r="AG63" s="12">
        <f t="shared" si="12"/>
        <v>-5.2248158076070861E-6</v>
      </c>
    </row>
    <row r="64" spans="2:41" x14ac:dyDescent="0.25">
      <c r="B64" s="1" t="s">
        <v>89</v>
      </c>
      <c r="C64" s="5">
        <v>999159</v>
      </c>
      <c r="D64" s="5">
        <v>36287</v>
      </c>
      <c r="E64" s="6">
        <v>3.6</v>
      </c>
      <c r="F64" s="6">
        <v>-1.2</v>
      </c>
      <c r="G64" s="6">
        <v>-0.6</v>
      </c>
      <c r="H64" s="6">
        <v>-0.3</v>
      </c>
      <c r="I64" s="6">
        <v>4.2</v>
      </c>
      <c r="L64" s="9" t="s">
        <v>89</v>
      </c>
      <c r="M64" s="14">
        <v>3</v>
      </c>
      <c r="O64" s="9">
        <v>1</v>
      </c>
      <c r="P64" s="9">
        <v>0</v>
      </c>
      <c r="Q64" s="9">
        <v>0</v>
      </c>
      <c r="R64" s="9">
        <v>0</v>
      </c>
      <c r="T64" s="11">
        <v>36287</v>
      </c>
      <c r="U64" s="9">
        <v>36</v>
      </c>
      <c r="V64" s="11">
        <v>999159</v>
      </c>
      <c r="X64" s="12">
        <f t="shared" si="20"/>
        <v>-1.1952051675458986E-2</v>
      </c>
      <c r="Y64" s="12">
        <f t="shared" si="21"/>
        <v>-6.1178934604679824E-3</v>
      </c>
      <c r="Z64" s="9" t="str">
        <f t="shared" si="8"/>
        <v>Ecommerce</v>
      </c>
      <c r="AA64" s="12">
        <f t="shared" si="9"/>
        <v>5.8341582149910032E-3</v>
      </c>
      <c r="AB64" s="12">
        <f t="shared" si="22"/>
        <v>-2.796351731806368E-3</v>
      </c>
      <c r="AC64" s="12">
        <f t="shared" si="23"/>
        <v>3.9848981728993871E-2</v>
      </c>
      <c r="AD64" s="9" t="str">
        <f t="shared" si="10"/>
        <v>Ecommerce</v>
      </c>
      <c r="AE64" s="12">
        <f t="shared" si="11"/>
        <v>4.2645333460800239E-2</v>
      </c>
      <c r="AF64" s="12">
        <f t="shared" si="24"/>
        <v>3.6317543053708171E-2</v>
      </c>
      <c r="AG64" s="12">
        <f t="shared" si="12"/>
        <v>2.0937977427317594E-4</v>
      </c>
    </row>
    <row r="65" spans="2:33" x14ac:dyDescent="0.25">
      <c r="B65" s="1" t="s">
        <v>90</v>
      </c>
      <c r="C65" s="5">
        <v>1011101</v>
      </c>
      <c r="D65" s="5">
        <v>36509</v>
      </c>
      <c r="E65" s="6">
        <v>3.6</v>
      </c>
      <c r="F65" s="6">
        <v>0.4</v>
      </c>
      <c r="G65" s="6">
        <v>1.4</v>
      </c>
      <c r="H65" s="6">
        <v>1.6</v>
      </c>
      <c r="I65" s="6">
        <v>8.9</v>
      </c>
      <c r="L65" s="9" t="s">
        <v>90</v>
      </c>
      <c r="M65" s="14">
        <v>2</v>
      </c>
      <c r="O65" s="9">
        <v>0</v>
      </c>
      <c r="P65" s="9">
        <v>0</v>
      </c>
      <c r="Q65" s="9">
        <v>1</v>
      </c>
      <c r="R65" s="9">
        <v>0</v>
      </c>
      <c r="T65" s="11">
        <v>36509</v>
      </c>
      <c r="U65" s="9">
        <v>35</v>
      </c>
      <c r="V65" s="11">
        <v>1011101</v>
      </c>
      <c r="X65" s="12">
        <f t="shared" si="20"/>
        <v>3.8690496795077411E-3</v>
      </c>
      <c r="Y65" s="12">
        <f t="shared" si="21"/>
        <v>1.3613081705880714E-2</v>
      </c>
      <c r="Z65" s="9" t="str">
        <f t="shared" si="8"/>
        <v>Ecommerce</v>
      </c>
      <c r="AA65" s="12">
        <f t="shared" si="9"/>
        <v>9.7440320263729729E-3</v>
      </c>
      <c r="AB65" s="12">
        <f t="shared" si="22"/>
        <v>1.6084446558751297E-2</v>
      </c>
      <c r="AC65" s="12">
        <f t="shared" si="23"/>
        <v>8.1760661754635811E-2</v>
      </c>
      <c r="AD65" s="9" t="str">
        <f t="shared" si="10"/>
        <v>Ecommerce</v>
      </c>
      <c r="AE65" s="12">
        <f t="shared" si="11"/>
        <v>6.5676215195884513E-2</v>
      </c>
      <c r="AF65" s="12">
        <f t="shared" si="24"/>
        <v>3.6108163279434995E-2</v>
      </c>
      <c r="AG65" s="12">
        <f t="shared" si="12"/>
        <v>3.5320566969144346E-4</v>
      </c>
    </row>
    <row r="66" spans="2:33" x14ac:dyDescent="0.25">
      <c r="B66" s="1" t="s">
        <v>91</v>
      </c>
      <c r="C66" s="5">
        <v>1007189</v>
      </c>
      <c r="D66" s="5">
        <v>36012</v>
      </c>
      <c r="E66" s="6">
        <v>3.6</v>
      </c>
      <c r="F66" s="6">
        <v>-0.8</v>
      </c>
      <c r="G66" s="6">
        <v>0.6</v>
      </c>
      <c r="H66" s="6">
        <v>2.2000000000000002</v>
      </c>
      <c r="I66" s="6">
        <v>13.5</v>
      </c>
      <c r="L66" s="9" t="s">
        <v>91</v>
      </c>
      <c r="M66" s="14">
        <v>1</v>
      </c>
      <c r="O66" s="9">
        <v>0</v>
      </c>
      <c r="P66" s="9">
        <v>1</v>
      </c>
      <c r="Q66" s="9">
        <v>0</v>
      </c>
      <c r="R66" s="9">
        <v>0</v>
      </c>
      <c r="T66" s="11">
        <v>36012</v>
      </c>
      <c r="U66" s="9">
        <v>34</v>
      </c>
      <c r="V66" s="11">
        <v>1007189</v>
      </c>
      <c r="X66" s="12">
        <f t="shared" si="20"/>
        <v>-7.6083039032395217E-3</v>
      </c>
      <c r="Y66" s="12">
        <f t="shared" si="21"/>
        <v>6.3312229256914376E-3</v>
      </c>
      <c r="Z66" s="9" t="str">
        <f t="shared" si="8"/>
        <v>Ecommerce</v>
      </c>
      <c r="AA66" s="12">
        <f t="shared" si="9"/>
        <v>1.3939526828930959E-2</v>
      </c>
      <c r="AB66" s="12">
        <f t="shared" si="22"/>
        <v>2.1322711030402397E-2</v>
      </c>
      <c r="AC66" s="12">
        <f t="shared" si="23"/>
        <v>0.11896034655114962</v>
      </c>
      <c r="AD66" s="9" t="str">
        <f t="shared" si="10"/>
        <v>Ecommerce</v>
      </c>
      <c r="AE66" s="12">
        <f t="shared" si="11"/>
        <v>9.7637635520747224E-2</v>
      </c>
      <c r="AF66" s="12">
        <f t="shared" si="24"/>
        <v>3.5754957609743551E-2</v>
      </c>
      <c r="AG66" s="12">
        <f t="shared" si="12"/>
        <v>4.946437905856832E-4</v>
      </c>
    </row>
    <row r="67" spans="2:33" x14ac:dyDescent="0.25">
      <c r="B67" s="1" t="s">
        <v>92</v>
      </c>
      <c r="C67" s="5">
        <v>1014852</v>
      </c>
      <c r="D67" s="5">
        <v>35784</v>
      </c>
      <c r="E67" s="6">
        <v>3.5</v>
      </c>
      <c r="F67" s="6">
        <v>1.3</v>
      </c>
      <c r="G67" s="6">
        <v>2.7</v>
      </c>
      <c r="H67" s="6">
        <v>4.3</v>
      </c>
      <c r="I67" s="6">
        <v>18.7</v>
      </c>
      <c r="L67" s="9" t="s">
        <v>92</v>
      </c>
      <c r="M67" s="14">
        <v>4</v>
      </c>
      <c r="O67" s="9">
        <v>0</v>
      </c>
      <c r="P67" s="9">
        <v>0</v>
      </c>
      <c r="Q67" s="9">
        <v>0</v>
      </c>
      <c r="R67" s="9">
        <v>1</v>
      </c>
      <c r="T67" s="11">
        <v>35784</v>
      </c>
      <c r="U67" s="9">
        <v>33</v>
      </c>
      <c r="V67" s="11">
        <v>1014852</v>
      </c>
      <c r="X67" s="12">
        <f t="shared" si="20"/>
        <v>1.271022769822594E-2</v>
      </c>
      <c r="Y67" s="12">
        <f t="shared" si="21"/>
        <v>2.6352559803264008E-2</v>
      </c>
      <c r="Z67" s="9" t="str">
        <f t="shared" si="8"/>
        <v>Ecommerce</v>
      </c>
      <c r="AA67" s="12">
        <f t="shared" si="9"/>
        <v>1.3642332105038069E-2</v>
      </c>
      <c r="AB67" s="12">
        <f t="shared" si="22"/>
        <v>4.1367608281798751E-2</v>
      </c>
      <c r="AC67" s="12">
        <f t="shared" si="23"/>
        <v>0.1577800134138162</v>
      </c>
      <c r="AD67" s="9" t="str">
        <f t="shared" si="10"/>
        <v>Ecommerce</v>
      </c>
      <c r="AE67" s="12">
        <f t="shared" si="11"/>
        <v>0.11641240513201745</v>
      </c>
      <c r="AF67" s="12">
        <f t="shared" si="24"/>
        <v>3.5260313819157868E-2</v>
      </c>
      <c r="AG67" s="12">
        <f t="shared" si="12"/>
        <v>4.8722566033205378E-4</v>
      </c>
    </row>
    <row r="68" spans="2:33" x14ac:dyDescent="0.25">
      <c r="B68" s="1" t="s">
        <v>93</v>
      </c>
      <c r="C68" s="5">
        <v>1001953</v>
      </c>
      <c r="D68" s="5">
        <v>34841</v>
      </c>
      <c r="E68" s="6">
        <v>3.5</v>
      </c>
      <c r="F68" s="6">
        <v>0.7</v>
      </c>
      <c r="G68" s="6">
        <v>3.9</v>
      </c>
      <c r="H68" s="6">
        <v>3</v>
      </c>
      <c r="I68" s="6">
        <v>20.8</v>
      </c>
      <c r="L68" s="9" t="s">
        <v>93</v>
      </c>
      <c r="M68" s="14">
        <v>3</v>
      </c>
      <c r="O68" s="9">
        <v>1</v>
      </c>
      <c r="P68" s="9">
        <v>0</v>
      </c>
      <c r="Q68" s="9">
        <v>0</v>
      </c>
      <c r="R68" s="9">
        <v>0</v>
      </c>
      <c r="T68" s="11">
        <v>34841</v>
      </c>
      <c r="U68" s="9">
        <v>32</v>
      </c>
      <c r="V68" s="11">
        <v>1001953</v>
      </c>
      <c r="X68" s="12">
        <f t="shared" si="20"/>
        <v>7.1011314901996414E-3</v>
      </c>
      <c r="Y68" s="12">
        <f t="shared" si="21"/>
        <v>3.7800292758531584E-2</v>
      </c>
      <c r="Z68" s="9" t="str">
        <f t="shared" si="8"/>
        <v>Ecommerce</v>
      </c>
      <c r="AA68" s="12">
        <f t="shared" si="9"/>
        <v>3.0699161268331943E-2</v>
      </c>
      <c r="AB68" s="12">
        <f t="shared" si="22"/>
        <v>2.9132104998937036E-2</v>
      </c>
      <c r="AC68" s="12">
        <f t="shared" si="23"/>
        <v>0.17218219913320509</v>
      </c>
      <c r="AD68" s="9" t="str">
        <f t="shared" si="10"/>
        <v>Ecommerce</v>
      </c>
      <c r="AE68" s="12">
        <f t="shared" si="11"/>
        <v>0.14305009413426806</v>
      </c>
      <c r="AF68" s="12">
        <f t="shared" si="24"/>
        <v>3.4773088158825814E-2</v>
      </c>
      <c r="AG68" s="12">
        <f t="shared" si="12"/>
        <v>1.0751393470594742E-3</v>
      </c>
    </row>
    <row r="69" spans="2:33" x14ac:dyDescent="0.25">
      <c r="B69" s="1" t="s">
        <v>94</v>
      </c>
      <c r="C69" s="5">
        <v>994838</v>
      </c>
      <c r="D69" s="5">
        <v>33524</v>
      </c>
      <c r="E69" s="6">
        <v>3.4</v>
      </c>
      <c r="F69" s="6">
        <v>0.9</v>
      </c>
      <c r="G69" s="6">
        <v>5.7</v>
      </c>
      <c r="H69" s="6">
        <v>2.8</v>
      </c>
      <c r="I69" s="6">
        <v>22.5</v>
      </c>
      <c r="L69" s="9" t="s">
        <v>94</v>
      </c>
      <c r="M69" s="14">
        <v>2</v>
      </c>
      <c r="O69" s="9">
        <v>0</v>
      </c>
      <c r="P69" s="9">
        <v>0</v>
      </c>
      <c r="Q69" s="9">
        <v>1</v>
      </c>
      <c r="R69" s="9">
        <v>0</v>
      </c>
      <c r="T69" s="11">
        <v>33524</v>
      </c>
      <c r="U69" s="9">
        <v>31</v>
      </c>
      <c r="V69" s="11">
        <v>994838</v>
      </c>
      <c r="X69" s="12">
        <f t="shared" si="20"/>
        <v>9.1723476586137442E-3</v>
      </c>
      <c r="Y69" s="12">
        <f t="shared" si="21"/>
        <v>5.3573559241140711E-2</v>
      </c>
      <c r="Z69" s="9" t="str">
        <f t="shared" si="8"/>
        <v>Ecommerce</v>
      </c>
      <c r="AA69" s="12">
        <f t="shared" si="9"/>
        <v>4.4401211582526967E-2</v>
      </c>
      <c r="AB69" s="12">
        <f t="shared" si="22"/>
        <v>2.7440648628218822E-2</v>
      </c>
      <c r="AC69" s="12">
        <f t="shared" si="23"/>
        <v>0.18365946784393272</v>
      </c>
      <c r="AD69" s="9" t="str">
        <f t="shared" si="10"/>
        <v>Ecommerce</v>
      </c>
      <c r="AE69" s="12">
        <f t="shared" si="11"/>
        <v>0.1562188192157139</v>
      </c>
      <c r="AF69" s="12">
        <f t="shared" si="24"/>
        <v>3.369794881176634E-2</v>
      </c>
      <c r="AG69" s="12">
        <f t="shared" si="12"/>
        <v>1.5100807406340719E-3</v>
      </c>
    </row>
    <row r="70" spans="2:33" x14ac:dyDescent="0.25">
      <c r="B70" s="1" t="s">
        <v>95</v>
      </c>
      <c r="C70" s="5">
        <v>985713</v>
      </c>
      <c r="D70" s="5">
        <v>31728</v>
      </c>
      <c r="E70" s="6">
        <v>3.2</v>
      </c>
      <c r="F70" s="6">
        <v>1.3</v>
      </c>
      <c r="G70" s="6">
        <v>5.3</v>
      </c>
      <c r="H70" s="6">
        <v>2.2999999999999998</v>
      </c>
      <c r="I70" s="6">
        <v>20.100000000000001</v>
      </c>
      <c r="L70" s="9" t="s">
        <v>95</v>
      </c>
      <c r="M70" s="14">
        <v>1</v>
      </c>
      <c r="O70" s="9">
        <v>0</v>
      </c>
      <c r="P70" s="9">
        <v>1</v>
      </c>
      <c r="Q70" s="9">
        <v>0</v>
      </c>
      <c r="R70" s="9">
        <v>0</v>
      </c>
      <c r="T70" s="11">
        <v>31728</v>
      </c>
      <c r="U70" s="9">
        <v>30</v>
      </c>
      <c r="V70" s="11">
        <v>985713</v>
      </c>
      <c r="X70" s="12">
        <f t="shared" si="20"/>
        <v>1.3029147429322707E-2</v>
      </c>
      <c r="Y70" s="12">
        <f t="shared" si="21"/>
        <v>5.01134644478064E-2</v>
      </c>
      <c r="Z70" s="9" t="str">
        <f t="shared" si="8"/>
        <v>Ecommerce</v>
      </c>
      <c r="AA70" s="12">
        <f t="shared" si="9"/>
        <v>3.7084317018483692E-2</v>
      </c>
      <c r="AB70" s="12">
        <f t="shared" si="22"/>
        <v>2.2648580266264151E-2</v>
      </c>
      <c r="AC70" s="12">
        <f t="shared" si="23"/>
        <v>0.16739157841654062</v>
      </c>
      <c r="AD70" s="9" t="str">
        <f t="shared" si="10"/>
        <v>Ecommerce</v>
      </c>
      <c r="AE70" s="12">
        <f t="shared" si="11"/>
        <v>0.14474299815027647</v>
      </c>
      <c r="AF70" s="12">
        <f t="shared" si="24"/>
        <v>3.2187868071132268E-2</v>
      </c>
      <c r="AG70" s="12">
        <f t="shared" si="12"/>
        <v>1.2094228523466116E-3</v>
      </c>
    </row>
    <row r="71" spans="2:33" x14ac:dyDescent="0.25">
      <c r="B71" s="1" t="s">
        <v>96</v>
      </c>
      <c r="C71" s="5">
        <v>972870</v>
      </c>
      <c r="D71" s="5">
        <v>30138</v>
      </c>
      <c r="E71" s="6">
        <v>3.1</v>
      </c>
      <c r="F71" s="6">
        <v>0</v>
      </c>
      <c r="G71" s="6">
        <v>4.5</v>
      </c>
      <c r="H71" s="6">
        <v>3.8</v>
      </c>
      <c r="I71" s="6">
        <v>23.7</v>
      </c>
      <c r="L71" s="9" t="s">
        <v>96</v>
      </c>
      <c r="M71" s="14">
        <v>4</v>
      </c>
      <c r="O71" s="9">
        <v>0</v>
      </c>
      <c r="P71" s="9">
        <v>0</v>
      </c>
      <c r="Q71" s="9">
        <v>0</v>
      </c>
      <c r="R71" s="9">
        <v>1</v>
      </c>
      <c r="T71" s="11">
        <v>30138</v>
      </c>
      <c r="U71" s="9">
        <v>29</v>
      </c>
      <c r="V71" s="11">
        <v>972870</v>
      </c>
      <c r="X71" s="12">
        <f t="shared" si="20"/>
        <v>1.0895597561855208E-4</v>
      </c>
      <c r="Y71" s="12">
        <f t="shared" si="21"/>
        <v>4.3002189926338863E-2</v>
      </c>
      <c r="Z71" s="9" t="str">
        <f t="shared" si="8"/>
        <v>Ecommerce</v>
      </c>
      <c r="AA71" s="12">
        <f t="shared" si="9"/>
        <v>4.2893233950720311E-2</v>
      </c>
      <c r="AB71" s="12">
        <f t="shared" si="22"/>
        <v>3.6608179921263861E-2</v>
      </c>
      <c r="AC71" s="12">
        <f t="shared" si="23"/>
        <v>0.19158537394651276</v>
      </c>
      <c r="AD71" s="9" t="str">
        <f t="shared" si="10"/>
        <v>Ecommerce</v>
      </c>
      <c r="AE71" s="12">
        <f t="shared" si="11"/>
        <v>0.1549771940252489</v>
      </c>
      <c r="AF71" s="12">
        <f t="shared" si="24"/>
        <v>3.0978445218785657E-2</v>
      </c>
      <c r="AG71" s="12">
        <f t="shared" si="12"/>
        <v>1.3289104909379977E-3</v>
      </c>
    </row>
    <row r="72" spans="2:33" x14ac:dyDescent="0.25">
      <c r="B72" s="1" t="s">
        <v>97</v>
      </c>
      <c r="C72" s="5">
        <v>972764</v>
      </c>
      <c r="D72" s="5">
        <v>28842</v>
      </c>
      <c r="E72" s="6">
        <v>3</v>
      </c>
      <c r="F72" s="6">
        <v>0.5</v>
      </c>
      <c r="G72" s="6">
        <v>5.4</v>
      </c>
      <c r="H72" s="6">
        <v>4.0999999999999996</v>
      </c>
      <c r="I72" s="6">
        <v>21.9</v>
      </c>
      <c r="L72" s="9" t="s">
        <v>97</v>
      </c>
      <c r="M72" s="14">
        <v>3</v>
      </c>
      <c r="O72" s="9">
        <v>1</v>
      </c>
      <c r="P72" s="9">
        <v>0</v>
      </c>
      <c r="Q72" s="9">
        <v>0</v>
      </c>
      <c r="R72" s="9">
        <v>0</v>
      </c>
      <c r="T72" s="11">
        <v>28842</v>
      </c>
      <c r="U72" s="9">
        <v>28</v>
      </c>
      <c r="V72" s="11">
        <v>972764</v>
      </c>
      <c r="X72" s="12">
        <f t="shared" si="20"/>
        <v>5.37129252316082E-3</v>
      </c>
      <c r="Y72" s="12">
        <f t="shared" si="21"/>
        <v>5.114069759378681E-2</v>
      </c>
      <c r="Z72" s="9" t="str">
        <f t="shared" si="8"/>
        <v>Ecommerce</v>
      </c>
      <c r="AA72" s="12">
        <f t="shared" si="9"/>
        <v>4.576940507062599E-2</v>
      </c>
      <c r="AB72" s="12">
        <f t="shared" si="22"/>
        <v>3.9603644871726296E-2</v>
      </c>
      <c r="AC72" s="12">
        <f t="shared" si="23"/>
        <v>0.17991124055197283</v>
      </c>
      <c r="AD72" s="9" t="str">
        <f t="shared" si="10"/>
        <v>Ecommerce</v>
      </c>
      <c r="AE72" s="12">
        <f t="shared" si="11"/>
        <v>0.14030759568024653</v>
      </c>
      <c r="AF72" s="12">
        <f t="shared" si="24"/>
        <v>2.9649534727847659E-2</v>
      </c>
      <c r="AG72" s="12">
        <f t="shared" si="12"/>
        <v>1.3643699954699468E-3</v>
      </c>
    </row>
    <row r="73" spans="2:33" x14ac:dyDescent="0.25">
      <c r="B73" s="1" t="s">
        <v>98</v>
      </c>
      <c r="C73" s="5">
        <v>967539</v>
      </c>
      <c r="D73" s="5">
        <v>27367</v>
      </c>
      <c r="E73" s="6">
        <v>2.8</v>
      </c>
      <c r="F73" s="6">
        <v>0.4</v>
      </c>
      <c r="G73" s="6">
        <v>3.6</v>
      </c>
      <c r="H73" s="6">
        <v>5.6</v>
      </c>
      <c r="I73" s="6">
        <v>23.1</v>
      </c>
      <c r="L73" s="9" t="s">
        <v>98</v>
      </c>
      <c r="M73" s="14">
        <v>2</v>
      </c>
      <c r="O73" s="9">
        <v>0</v>
      </c>
      <c r="P73" s="9">
        <v>0</v>
      </c>
      <c r="Q73" s="9">
        <v>1</v>
      </c>
      <c r="R73" s="9">
        <v>0</v>
      </c>
      <c r="T73" s="11">
        <v>27367</v>
      </c>
      <c r="U73" s="9">
        <v>27</v>
      </c>
      <c r="V73" s="11">
        <v>967539</v>
      </c>
      <c r="X73" s="12">
        <f t="shared" ref="X73:X98" si="25">1-(V74/V73)</f>
        <v>4.2902663355172121E-3</v>
      </c>
      <c r="Y73" s="12">
        <f t="shared" ref="Y73:Y98" si="26">1-(T74/T73)</f>
        <v>3.4713340885007438E-2</v>
      </c>
      <c r="Z73" s="9" t="str">
        <f t="shared" si="8"/>
        <v>Ecommerce</v>
      </c>
      <c r="AA73" s="12">
        <f t="shared" si="9"/>
        <v>3.0423074549490225E-2</v>
      </c>
      <c r="AB73" s="12">
        <f t="shared" ref="AB73:AB95" si="27">1-(V77/V73)</f>
        <v>5.2725523208883573E-2</v>
      </c>
      <c r="AC73" s="12">
        <f t="shared" ref="AC73:AC95" si="28">1-(T77/T73)</f>
        <v>0.18759820221434576</v>
      </c>
      <c r="AD73" s="9" t="str">
        <f t="shared" si="10"/>
        <v>Ecommerce</v>
      </c>
      <c r="AE73" s="12">
        <f t="shared" si="11"/>
        <v>0.13487267900546218</v>
      </c>
      <c r="AF73" s="12">
        <f t="shared" ref="AF73:AF99" si="29">T73/V73</f>
        <v>2.8285164732377712E-2</v>
      </c>
      <c r="AG73" s="12">
        <f t="shared" si="12"/>
        <v>8.6422944981243144E-4</v>
      </c>
    </row>
    <row r="74" spans="2:33" x14ac:dyDescent="0.25">
      <c r="B74" s="1" t="s">
        <v>99</v>
      </c>
      <c r="C74" s="5">
        <v>963388</v>
      </c>
      <c r="D74" s="5">
        <v>26417</v>
      </c>
      <c r="E74" s="6">
        <v>2.7</v>
      </c>
      <c r="F74" s="6">
        <v>2.8</v>
      </c>
      <c r="G74" s="6">
        <v>8.4</v>
      </c>
      <c r="H74" s="6">
        <v>7.2</v>
      </c>
      <c r="I74" s="6">
        <v>27</v>
      </c>
      <c r="L74" s="9" t="s">
        <v>99</v>
      </c>
      <c r="M74" s="14">
        <v>1</v>
      </c>
      <c r="O74" s="9">
        <v>0</v>
      </c>
      <c r="P74" s="9">
        <v>1</v>
      </c>
      <c r="Q74" s="9">
        <v>0</v>
      </c>
      <c r="R74" s="9">
        <v>0</v>
      </c>
      <c r="T74" s="11">
        <v>26417</v>
      </c>
      <c r="U74" s="9">
        <v>26</v>
      </c>
      <c r="V74" s="11">
        <v>963388</v>
      </c>
      <c r="X74" s="12">
        <f t="shared" si="25"/>
        <v>2.7126142322719371E-2</v>
      </c>
      <c r="Y74" s="12">
        <f t="shared" si="26"/>
        <v>7.7715107695801922E-2</v>
      </c>
      <c r="Z74" s="9" t="str">
        <f t="shared" ref="Z74:Z99" si="30">IF(Y74&gt;X74,"Ecommerce","Retail")</f>
        <v>Ecommerce</v>
      </c>
      <c r="AA74" s="12">
        <f t="shared" ref="AA74:AA98" si="31">(Y74-X74)</f>
        <v>5.0588965373082551E-2</v>
      </c>
      <c r="AB74" s="12">
        <f t="shared" si="27"/>
        <v>6.7290645098340485E-2</v>
      </c>
      <c r="AC74" s="12">
        <f t="shared" si="28"/>
        <v>0.21259037740848696</v>
      </c>
      <c r="AD74" s="9" t="str">
        <f t="shared" ref="AD74:AD99" si="32">IF(AC74&gt;AB74,"Ecommerce","Retail")</f>
        <v>Ecommerce</v>
      </c>
      <c r="AE74" s="12">
        <f t="shared" ref="AE74:AE98" si="33">(AC74-AB74)</f>
        <v>0.14529973231014648</v>
      </c>
      <c r="AF74" s="12">
        <f t="shared" si="29"/>
        <v>2.7420935282565281E-2</v>
      </c>
      <c r="AG74" s="12">
        <f t="shared" ref="AG74:AG98" si="34">AF74-AF75</f>
        <v>1.4258752402075449E-3</v>
      </c>
    </row>
    <row r="75" spans="2:33" x14ac:dyDescent="0.25">
      <c r="B75" s="1" t="s">
        <v>100</v>
      </c>
      <c r="C75" s="5">
        <v>937255</v>
      </c>
      <c r="D75" s="5">
        <v>24364</v>
      </c>
      <c r="E75" s="6">
        <v>2.6</v>
      </c>
      <c r="F75" s="6">
        <v>0.3</v>
      </c>
      <c r="G75" s="6">
        <v>3</v>
      </c>
      <c r="H75" s="6">
        <v>5.2</v>
      </c>
      <c r="I75" s="6">
        <v>24.1</v>
      </c>
      <c r="L75" s="9" t="s">
        <v>100</v>
      </c>
      <c r="M75" s="14">
        <v>4</v>
      </c>
      <c r="O75" s="9">
        <v>0</v>
      </c>
      <c r="P75" s="9">
        <v>0</v>
      </c>
      <c r="Q75" s="9">
        <v>0</v>
      </c>
      <c r="R75" s="9">
        <v>1</v>
      </c>
      <c r="T75" s="11">
        <v>24364</v>
      </c>
      <c r="U75" s="9">
        <v>25</v>
      </c>
      <c r="V75" s="11">
        <v>937255</v>
      </c>
      <c r="X75" s="12">
        <f t="shared" si="25"/>
        <v>3.21790761318963E-3</v>
      </c>
      <c r="Y75" s="12">
        <f t="shared" si="26"/>
        <v>2.9182400262682595E-2</v>
      </c>
      <c r="Z75" s="9" t="str">
        <f t="shared" si="30"/>
        <v>Ecommerce</v>
      </c>
      <c r="AA75" s="12">
        <f t="shared" si="31"/>
        <v>2.5964492649492965E-2</v>
      </c>
      <c r="AB75" s="12">
        <f t="shared" si="27"/>
        <v>4.9292881873129524E-2</v>
      </c>
      <c r="AC75" s="12">
        <f t="shared" si="28"/>
        <v>0.19426202593991138</v>
      </c>
      <c r="AD75" s="9" t="str">
        <f t="shared" si="32"/>
        <v>Ecommerce</v>
      </c>
      <c r="AE75" s="12">
        <f t="shared" si="33"/>
        <v>0.14496914406678185</v>
      </c>
      <c r="AF75" s="12">
        <f t="shared" si="29"/>
        <v>2.5995060042357736E-2</v>
      </c>
      <c r="AG75" s="12">
        <f t="shared" si="34"/>
        <v>6.7712747906290352E-4</v>
      </c>
    </row>
    <row r="76" spans="2:33" x14ac:dyDescent="0.25">
      <c r="B76" s="1" t="s">
        <v>101</v>
      </c>
      <c r="C76" s="5">
        <v>934239</v>
      </c>
      <c r="D76" s="5">
        <v>23653</v>
      </c>
      <c r="E76" s="6">
        <v>2.5</v>
      </c>
      <c r="F76" s="6">
        <v>1.9</v>
      </c>
      <c r="G76" s="6">
        <v>6.4</v>
      </c>
      <c r="H76" s="6">
        <v>7.6</v>
      </c>
      <c r="I76" s="6">
        <v>27.8</v>
      </c>
      <c r="L76" s="9" t="s">
        <v>101</v>
      </c>
      <c r="M76" s="14">
        <v>3</v>
      </c>
      <c r="O76" s="9">
        <v>1</v>
      </c>
      <c r="P76" s="9">
        <v>0</v>
      </c>
      <c r="Q76" s="9">
        <v>0</v>
      </c>
      <c r="R76" s="9">
        <v>0</v>
      </c>
      <c r="T76" s="11">
        <v>23653</v>
      </c>
      <c r="U76" s="9">
        <v>24</v>
      </c>
      <c r="V76" s="11">
        <v>934239</v>
      </c>
      <c r="X76" s="12">
        <f t="shared" si="25"/>
        <v>1.8960886882264605E-2</v>
      </c>
      <c r="Y76" s="12">
        <f t="shared" si="26"/>
        <v>6.0034667906819439E-2</v>
      </c>
      <c r="Z76" s="9" t="str">
        <f t="shared" si="30"/>
        <v>Ecommerce</v>
      </c>
      <c r="AA76" s="12">
        <f t="shared" si="31"/>
        <v>4.1073781024554834E-2</v>
      </c>
      <c r="AB76" s="12">
        <f t="shared" si="27"/>
        <v>7.0432726529292777E-2</v>
      </c>
      <c r="AC76" s="12">
        <f t="shared" si="28"/>
        <v>0.21760453219464759</v>
      </c>
      <c r="AD76" s="9" t="str">
        <f t="shared" si="32"/>
        <v>Ecommerce</v>
      </c>
      <c r="AE76" s="12">
        <f t="shared" si="33"/>
        <v>0.14717180566535482</v>
      </c>
      <c r="AF76" s="12">
        <f t="shared" si="29"/>
        <v>2.5317932563294832E-2</v>
      </c>
      <c r="AG76" s="12">
        <f t="shared" si="34"/>
        <v>1.0600017921756598E-3</v>
      </c>
    </row>
    <row r="77" spans="2:33" x14ac:dyDescent="0.25">
      <c r="B77" s="1" t="s">
        <v>102</v>
      </c>
      <c r="C77" s="5">
        <v>916525</v>
      </c>
      <c r="D77" s="5">
        <v>22233</v>
      </c>
      <c r="E77" s="6">
        <v>2.4</v>
      </c>
      <c r="F77" s="6">
        <v>2</v>
      </c>
      <c r="G77" s="6">
        <v>6.9</v>
      </c>
      <c r="H77" s="6">
        <v>7.2</v>
      </c>
      <c r="I77" s="6">
        <v>26.9</v>
      </c>
      <c r="L77" s="9" t="s">
        <v>102</v>
      </c>
      <c r="M77" s="14">
        <v>2</v>
      </c>
      <c r="O77" s="9">
        <v>0</v>
      </c>
      <c r="P77" s="9">
        <v>0</v>
      </c>
      <c r="Q77" s="9">
        <v>1</v>
      </c>
      <c r="R77" s="9">
        <v>0</v>
      </c>
      <c r="T77" s="11">
        <v>22233</v>
      </c>
      <c r="U77" s="9">
        <v>23</v>
      </c>
      <c r="V77" s="11">
        <v>916525</v>
      </c>
      <c r="X77" s="12">
        <f t="shared" si="25"/>
        <v>1.9600120018548273E-2</v>
      </c>
      <c r="Y77" s="12">
        <f t="shared" si="26"/>
        <v>6.4408761750550991E-2</v>
      </c>
      <c r="Z77" s="9" t="str">
        <f t="shared" si="30"/>
        <v>Ecommerce</v>
      </c>
      <c r="AA77" s="12">
        <f t="shared" si="31"/>
        <v>4.4808641732002719E-2</v>
      </c>
      <c r="AB77" s="12">
        <f t="shared" si="27"/>
        <v>6.6760863042470198E-2</v>
      </c>
      <c r="AC77" s="12">
        <f t="shared" si="28"/>
        <v>0.21202716682409029</v>
      </c>
      <c r="AD77" s="9" t="str">
        <f t="shared" si="32"/>
        <v>Ecommerce</v>
      </c>
      <c r="AE77" s="12">
        <f t="shared" si="33"/>
        <v>0.14526630378162009</v>
      </c>
      <c r="AF77" s="12">
        <f t="shared" si="29"/>
        <v>2.4257930771119172E-2</v>
      </c>
      <c r="AG77" s="12">
        <f t="shared" si="34"/>
        <v>1.1086954938258099E-3</v>
      </c>
    </row>
    <row r="78" spans="2:33" x14ac:dyDescent="0.25">
      <c r="B78" s="1" t="s">
        <v>103</v>
      </c>
      <c r="C78" s="5">
        <v>898561</v>
      </c>
      <c r="D78" s="5">
        <v>20801</v>
      </c>
      <c r="E78" s="6">
        <v>2.2999999999999998</v>
      </c>
      <c r="F78" s="6">
        <v>0.8</v>
      </c>
      <c r="G78" s="6">
        <v>6</v>
      </c>
      <c r="H78" s="6">
        <v>6.2</v>
      </c>
      <c r="I78" s="6">
        <v>24.6</v>
      </c>
      <c r="L78" s="9" t="s">
        <v>103</v>
      </c>
      <c r="M78" s="14">
        <v>1</v>
      </c>
      <c r="O78" s="9">
        <v>0</v>
      </c>
      <c r="P78" s="9">
        <v>1</v>
      </c>
      <c r="Q78" s="9">
        <v>0</v>
      </c>
      <c r="R78" s="9">
        <v>0</v>
      </c>
      <c r="T78" s="11">
        <v>20801</v>
      </c>
      <c r="U78" s="9">
        <v>22</v>
      </c>
      <c r="V78" s="11">
        <v>898561</v>
      </c>
      <c r="X78" s="12">
        <f t="shared" si="25"/>
        <v>8.3533560882343982E-3</v>
      </c>
      <c r="Y78" s="12">
        <f t="shared" si="26"/>
        <v>5.6247295803086406E-2</v>
      </c>
      <c r="Z78" s="9" t="str">
        <f t="shared" si="30"/>
        <v>Ecommerce</v>
      </c>
      <c r="AA78" s="12">
        <f t="shared" si="31"/>
        <v>4.7893939714852007E-2</v>
      </c>
      <c r="AB78" s="12">
        <f t="shared" si="27"/>
        <v>5.8434541450163136E-2</v>
      </c>
      <c r="AC78" s="12">
        <f t="shared" si="28"/>
        <v>0.19729820681697996</v>
      </c>
      <c r="AD78" s="9" t="str">
        <f t="shared" si="32"/>
        <v>Ecommerce</v>
      </c>
      <c r="AE78" s="12">
        <f t="shared" si="33"/>
        <v>0.13886366536681682</v>
      </c>
      <c r="AF78" s="12">
        <f t="shared" si="29"/>
        <v>2.3149235277293363E-2</v>
      </c>
      <c r="AG78" s="12">
        <f t="shared" si="34"/>
        <v>1.1180475279400671E-3</v>
      </c>
    </row>
    <row r="79" spans="2:33" x14ac:dyDescent="0.25">
      <c r="B79" s="1" t="s">
        <v>104</v>
      </c>
      <c r="C79" s="5">
        <v>891055</v>
      </c>
      <c r="D79" s="5">
        <v>19631</v>
      </c>
      <c r="E79" s="6">
        <v>2.2000000000000002</v>
      </c>
      <c r="F79" s="6">
        <v>2.6</v>
      </c>
      <c r="G79" s="6">
        <v>6.1</v>
      </c>
      <c r="H79" s="6">
        <v>7.3</v>
      </c>
      <c r="I79" s="6">
        <v>25.9</v>
      </c>
      <c r="L79" s="9" t="s">
        <v>104</v>
      </c>
      <c r="M79" s="14">
        <v>4</v>
      </c>
      <c r="O79" s="9">
        <v>0</v>
      </c>
      <c r="P79" s="9">
        <v>0</v>
      </c>
      <c r="Q79" s="9">
        <v>0</v>
      </c>
      <c r="R79" s="9">
        <v>1</v>
      </c>
      <c r="T79" s="11">
        <v>19631</v>
      </c>
      <c r="U79" s="9">
        <v>21</v>
      </c>
      <c r="V79" s="11">
        <v>891055</v>
      </c>
      <c r="X79" s="12">
        <f t="shared" si="25"/>
        <v>2.5382271576950943E-2</v>
      </c>
      <c r="Y79" s="12">
        <f t="shared" si="26"/>
        <v>5.7307320055015043E-2</v>
      </c>
      <c r="Z79" s="9" t="str">
        <f t="shared" si="30"/>
        <v>Ecommerce</v>
      </c>
      <c r="AA79" s="12">
        <f t="shared" si="31"/>
        <v>3.19250484780641E-2</v>
      </c>
      <c r="AB79" s="12">
        <f t="shared" si="27"/>
        <v>6.7763493835958477E-2</v>
      </c>
      <c r="AC79" s="12">
        <f t="shared" si="28"/>
        <v>0.2059497733177118</v>
      </c>
      <c r="AD79" s="9" t="str">
        <f t="shared" si="32"/>
        <v>Ecommerce</v>
      </c>
      <c r="AE79" s="12">
        <f t="shared" si="33"/>
        <v>0.13818627948175333</v>
      </c>
      <c r="AF79" s="12">
        <f t="shared" si="29"/>
        <v>2.2031187749353295E-2</v>
      </c>
      <c r="AG79" s="12">
        <f t="shared" si="34"/>
        <v>7.2166421399440933E-4</v>
      </c>
    </row>
    <row r="80" spans="2:33" x14ac:dyDescent="0.25">
      <c r="B80" s="1" t="s">
        <v>105</v>
      </c>
      <c r="C80" s="5">
        <v>868438</v>
      </c>
      <c r="D80" s="5">
        <v>18506</v>
      </c>
      <c r="E80" s="6">
        <v>2.1</v>
      </c>
      <c r="F80" s="6">
        <v>1.5</v>
      </c>
      <c r="G80" s="6">
        <v>5.6</v>
      </c>
      <c r="H80" s="6">
        <v>4.9000000000000004</v>
      </c>
      <c r="I80" s="6">
        <v>24.8</v>
      </c>
      <c r="L80" s="9" t="s">
        <v>105</v>
      </c>
      <c r="M80" s="14">
        <v>3</v>
      </c>
      <c r="O80" s="9">
        <v>1</v>
      </c>
      <c r="P80" s="9">
        <v>0</v>
      </c>
      <c r="Q80" s="9">
        <v>0</v>
      </c>
      <c r="R80" s="9">
        <v>0</v>
      </c>
      <c r="T80" s="11">
        <v>18506</v>
      </c>
      <c r="U80" s="9">
        <v>20</v>
      </c>
      <c r="V80" s="11">
        <v>868438</v>
      </c>
      <c r="X80" s="12">
        <f t="shared" si="25"/>
        <v>1.508570560016953E-2</v>
      </c>
      <c r="Y80" s="12">
        <f t="shared" si="26"/>
        <v>5.3334053820382588E-2</v>
      </c>
      <c r="Z80" s="9" t="str">
        <f t="shared" si="30"/>
        <v>Ecommerce</v>
      </c>
      <c r="AA80" s="12">
        <f t="shared" si="31"/>
        <v>3.8248348220213058E-2</v>
      </c>
      <c r="AB80" s="12">
        <f t="shared" si="27"/>
        <v>4.6855388640294371E-2</v>
      </c>
      <c r="AC80" s="12">
        <f t="shared" si="28"/>
        <v>0.19847616989084627</v>
      </c>
      <c r="AD80" s="9" t="str">
        <f t="shared" si="32"/>
        <v>Ecommerce</v>
      </c>
      <c r="AE80" s="12">
        <f t="shared" si="33"/>
        <v>0.15162078125055189</v>
      </c>
      <c r="AF80" s="12">
        <f t="shared" si="29"/>
        <v>2.1309523535358886E-2</v>
      </c>
      <c r="AG80" s="12">
        <f t="shared" si="34"/>
        <v>8.2753807231917068E-4</v>
      </c>
    </row>
    <row r="81" spans="2:33" x14ac:dyDescent="0.25">
      <c r="B81" s="1" t="s">
        <v>106</v>
      </c>
      <c r="C81" s="5">
        <v>855337</v>
      </c>
      <c r="D81" s="5">
        <v>17519</v>
      </c>
      <c r="E81" s="6">
        <v>2</v>
      </c>
      <c r="F81" s="6">
        <v>1.1000000000000001</v>
      </c>
      <c r="G81" s="6">
        <v>4.9000000000000004</v>
      </c>
      <c r="H81" s="6">
        <v>6.3</v>
      </c>
      <c r="I81" s="6">
        <v>27.2</v>
      </c>
      <c r="L81" s="9" t="s">
        <v>106</v>
      </c>
      <c r="M81" s="14">
        <v>2</v>
      </c>
      <c r="O81" s="9">
        <v>0</v>
      </c>
      <c r="P81" s="9">
        <v>0</v>
      </c>
      <c r="Q81" s="9">
        <v>1</v>
      </c>
      <c r="R81" s="9">
        <v>0</v>
      </c>
      <c r="T81" s="11">
        <v>17519</v>
      </c>
      <c r="U81" s="9">
        <v>19</v>
      </c>
      <c r="V81" s="11">
        <v>855337</v>
      </c>
      <c r="X81" s="12">
        <f t="shared" si="25"/>
        <v>1.0853032196666335E-2</v>
      </c>
      <c r="Y81" s="12">
        <f t="shared" si="26"/>
        <v>4.6920486329128375E-2</v>
      </c>
      <c r="Z81" s="9" t="str">
        <f t="shared" si="30"/>
        <v>Ecommerce</v>
      </c>
      <c r="AA81" s="12">
        <f t="shared" si="31"/>
        <v>3.606745413246204E-2</v>
      </c>
      <c r="AB81" s="12">
        <f t="shared" si="27"/>
        <v>5.8903099012436066E-2</v>
      </c>
      <c r="AC81" s="12">
        <f t="shared" si="28"/>
        <v>0.21382499001084532</v>
      </c>
      <c r="AD81" s="9" t="str">
        <f t="shared" si="32"/>
        <v>Ecommerce</v>
      </c>
      <c r="AE81" s="12">
        <f t="shared" si="33"/>
        <v>0.15492189099840925</v>
      </c>
      <c r="AF81" s="12">
        <f t="shared" si="29"/>
        <v>2.0481985463039715E-2</v>
      </c>
      <c r="AG81" s="12">
        <f t="shared" si="34"/>
        <v>7.4683853388389163E-4</v>
      </c>
    </row>
    <row r="82" spans="2:33" x14ac:dyDescent="0.25">
      <c r="B82" s="1" t="s">
        <v>107</v>
      </c>
      <c r="C82" s="5">
        <v>846054</v>
      </c>
      <c r="D82" s="5">
        <v>16697</v>
      </c>
      <c r="E82" s="6">
        <v>2</v>
      </c>
      <c r="F82" s="6">
        <v>1.9</v>
      </c>
      <c r="G82" s="6">
        <v>7.1</v>
      </c>
      <c r="H82" s="6">
        <v>6</v>
      </c>
      <c r="I82" s="6">
        <v>31.1</v>
      </c>
      <c r="L82" s="9" t="s">
        <v>107</v>
      </c>
      <c r="M82" s="14">
        <v>1</v>
      </c>
      <c r="O82" s="9">
        <v>0</v>
      </c>
      <c r="P82" s="9">
        <v>1</v>
      </c>
      <c r="Q82" s="9">
        <v>0</v>
      </c>
      <c r="R82" s="9">
        <v>0</v>
      </c>
      <c r="T82" s="11">
        <v>16697</v>
      </c>
      <c r="U82" s="9">
        <v>18</v>
      </c>
      <c r="V82" s="11">
        <v>846054</v>
      </c>
      <c r="X82" s="12">
        <f t="shared" si="25"/>
        <v>1.8178508700390283E-2</v>
      </c>
      <c r="Y82" s="12">
        <f t="shared" si="26"/>
        <v>6.6419117206683809E-2</v>
      </c>
      <c r="Z82" s="9" t="str">
        <f t="shared" si="30"/>
        <v>Ecommerce</v>
      </c>
      <c r="AA82" s="12">
        <f t="shared" si="31"/>
        <v>4.8240608506293525E-2</v>
      </c>
      <c r="AB82" s="12">
        <f t="shared" si="27"/>
        <v>5.6516487127299175E-2</v>
      </c>
      <c r="AC82" s="12">
        <f t="shared" si="28"/>
        <v>0.2371084625980715</v>
      </c>
      <c r="AD82" s="9" t="str">
        <f t="shared" si="32"/>
        <v>Ecommerce</v>
      </c>
      <c r="AE82" s="12">
        <f t="shared" si="33"/>
        <v>0.18059197547077233</v>
      </c>
      <c r="AF82" s="12">
        <f t="shared" si="29"/>
        <v>1.9735146929155824E-2</v>
      </c>
      <c r="AG82" s="12">
        <f t="shared" si="34"/>
        <v>9.696625152943103E-4</v>
      </c>
    </row>
    <row r="83" spans="2:33" x14ac:dyDescent="0.25">
      <c r="B83" s="1" t="s">
        <v>108</v>
      </c>
      <c r="C83" s="5">
        <v>830674</v>
      </c>
      <c r="D83" s="5">
        <v>15588</v>
      </c>
      <c r="E83" s="6">
        <v>1.9</v>
      </c>
      <c r="F83" s="6">
        <v>0.4</v>
      </c>
      <c r="G83" s="6">
        <v>5.0999999999999996</v>
      </c>
      <c r="H83" s="6">
        <v>5</v>
      </c>
      <c r="I83" s="6">
        <v>27.4</v>
      </c>
      <c r="L83" s="9" t="s">
        <v>108</v>
      </c>
      <c r="M83" s="14">
        <v>4</v>
      </c>
      <c r="O83" s="9">
        <v>0</v>
      </c>
      <c r="P83" s="9">
        <v>0</v>
      </c>
      <c r="Q83" s="9">
        <v>0</v>
      </c>
      <c r="R83" s="9">
        <v>1</v>
      </c>
      <c r="T83" s="11">
        <v>15588</v>
      </c>
      <c r="U83" s="9">
        <v>17</v>
      </c>
      <c r="V83" s="11">
        <v>830674</v>
      </c>
      <c r="X83" s="12">
        <f t="shared" si="25"/>
        <v>3.5236446548224665E-3</v>
      </c>
      <c r="Y83" s="12">
        <f t="shared" si="26"/>
        <v>4.8434693353861968E-2</v>
      </c>
      <c r="Z83" s="9" t="str">
        <f t="shared" si="30"/>
        <v>Ecommerce</v>
      </c>
      <c r="AA83" s="12">
        <f t="shared" si="31"/>
        <v>4.4911048699039502E-2</v>
      </c>
      <c r="AB83" s="12">
        <f t="shared" si="27"/>
        <v>4.7218282984660687E-2</v>
      </c>
      <c r="AC83" s="12">
        <f t="shared" si="28"/>
        <v>0.21535796766743653</v>
      </c>
      <c r="AD83" s="9" t="str">
        <f t="shared" si="32"/>
        <v>Ecommerce</v>
      </c>
      <c r="AE83" s="12">
        <f t="shared" si="33"/>
        <v>0.16813968468277585</v>
      </c>
      <c r="AF83" s="12">
        <f t="shared" si="29"/>
        <v>1.8765484413861513E-2</v>
      </c>
      <c r="AG83" s="12">
        <f t="shared" si="34"/>
        <v>8.4575773409100233E-4</v>
      </c>
    </row>
    <row r="84" spans="2:33" x14ac:dyDescent="0.25">
      <c r="B84" s="1" t="s">
        <v>109</v>
      </c>
      <c r="C84" s="5">
        <v>827747</v>
      </c>
      <c r="D84" s="5">
        <v>14833</v>
      </c>
      <c r="E84" s="6">
        <v>1.8</v>
      </c>
      <c r="F84" s="6">
        <v>2.8</v>
      </c>
      <c r="G84" s="6">
        <v>7.7</v>
      </c>
      <c r="H84" s="6">
        <v>5</v>
      </c>
      <c r="I84" s="6">
        <v>28.5</v>
      </c>
      <c r="L84" s="9" t="s">
        <v>109</v>
      </c>
      <c r="M84" s="14">
        <v>3</v>
      </c>
      <c r="O84" s="9">
        <v>1</v>
      </c>
      <c r="P84" s="9">
        <v>0</v>
      </c>
      <c r="Q84" s="9">
        <v>0</v>
      </c>
      <c r="R84" s="9">
        <v>0</v>
      </c>
      <c r="T84" s="11">
        <v>14833</v>
      </c>
      <c r="U84" s="9">
        <v>16</v>
      </c>
      <c r="V84" s="11">
        <v>827747</v>
      </c>
      <c r="X84" s="12">
        <f t="shared" si="25"/>
        <v>2.7534983515494438E-2</v>
      </c>
      <c r="Y84" s="12">
        <f t="shared" si="26"/>
        <v>7.1462280051237115E-2</v>
      </c>
      <c r="Z84" s="9" t="str">
        <f t="shared" si="30"/>
        <v>Ecommerce</v>
      </c>
      <c r="AA84" s="12">
        <f t="shared" si="31"/>
        <v>4.3927296535742677E-2</v>
      </c>
      <c r="AB84" s="12">
        <f t="shared" si="27"/>
        <v>4.7489148254237112E-2</v>
      </c>
      <c r="AC84" s="12">
        <f t="shared" si="28"/>
        <v>0.22180273714016041</v>
      </c>
      <c r="AD84" s="9" t="str">
        <f t="shared" si="32"/>
        <v>Ecommerce</v>
      </c>
      <c r="AE84" s="12">
        <f t="shared" si="33"/>
        <v>0.1743135888859233</v>
      </c>
      <c r="AF84" s="12">
        <f t="shared" si="29"/>
        <v>1.7919726679770511E-2</v>
      </c>
      <c r="AG84" s="12">
        <f t="shared" si="34"/>
        <v>8.0945343468227793E-4</v>
      </c>
    </row>
    <row r="85" spans="2:33" x14ac:dyDescent="0.25">
      <c r="B85" s="1" t="s">
        <v>110</v>
      </c>
      <c r="C85" s="5">
        <v>804955</v>
      </c>
      <c r="D85" s="5">
        <v>13773</v>
      </c>
      <c r="E85" s="6">
        <v>1.7</v>
      </c>
      <c r="F85" s="6">
        <v>0.8</v>
      </c>
      <c r="G85" s="6">
        <v>8.1</v>
      </c>
      <c r="H85" s="6">
        <v>3.4</v>
      </c>
      <c r="I85" s="6">
        <v>28.2</v>
      </c>
      <c r="L85" s="9" t="s">
        <v>110</v>
      </c>
      <c r="M85" s="14">
        <v>2</v>
      </c>
      <c r="O85" s="9">
        <v>0</v>
      </c>
      <c r="P85" s="9">
        <v>0</v>
      </c>
      <c r="Q85" s="9">
        <v>1</v>
      </c>
      <c r="R85" s="9">
        <v>0</v>
      </c>
      <c r="T85" s="11">
        <v>13773</v>
      </c>
      <c r="U85" s="9">
        <v>15</v>
      </c>
      <c r="V85" s="11">
        <v>804955</v>
      </c>
      <c r="X85" s="12">
        <f t="shared" si="25"/>
        <v>8.3445658452957483E-3</v>
      </c>
      <c r="Y85" s="12">
        <f t="shared" si="26"/>
        <v>7.5147026791548721E-2</v>
      </c>
      <c r="Z85" s="9" t="str">
        <f t="shared" si="30"/>
        <v>Ecommerce</v>
      </c>
      <c r="AA85" s="12">
        <f t="shared" si="31"/>
        <v>6.6802460946252973E-2</v>
      </c>
      <c r="AB85" s="12">
        <f t="shared" si="27"/>
        <v>3.2626668571535067E-2</v>
      </c>
      <c r="AC85" s="12">
        <f t="shared" si="28"/>
        <v>0.22006824947360781</v>
      </c>
      <c r="AD85" s="9" t="str">
        <f t="shared" si="32"/>
        <v>Ecommerce</v>
      </c>
      <c r="AE85" s="12">
        <f t="shared" si="33"/>
        <v>0.18744158090207275</v>
      </c>
      <c r="AF85" s="12">
        <f t="shared" si="29"/>
        <v>1.7110273245088233E-2</v>
      </c>
      <c r="AG85" s="12">
        <f t="shared" si="34"/>
        <v>1.1526265281942734E-3</v>
      </c>
    </row>
    <row r="86" spans="2:33" x14ac:dyDescent="0.25">
      <c r="B86" s="1" t="s">
        <v>111</v>
      </c>
      <c r="C86" s="5">
        <v>798238</v>
      </c>
      <c r="D86" s="5">
        <v>12738</v>
      </c>
      <c r="E86" s="6">
        <v>1.6</v>
      </c>
      <c r="F86" s="6">
        <v>0.9</v>
      </c>
      <c r="G86" s="6">
        <v>4.0999999999999996</v>
      </c>
      <c r="H86" s="6">
        <v>3.5</v>
      </c>
      <c r="I86" s="6">
        <v>28.6</v>
      </c>
      <c r="L86" s="9" t="s">
        <v>111</v>
      </c>
      <c r="M86" s="14">
        <v>1</v>
      </c>
      <c r="O86" s="9">
        <v>0</v>
      </c>
      <c r="P86" s="9">
        <v>1</v>
      </c>
      <c r="Q86" s="9">
        <v>0</v>
      </c>
      <c r="R86" s="9">
        <v>0</v>
      </c>
      <c r="T86" s="11">
        <v>12738</v>
      </c>
      <c r="U86" s="9">
        <v>14</v>
      </c>
      <c r="V86" s="11">
        <v>798238</v>
      </c>
      <c r="X86" s="12">
        <f t="shared" si="25"/>
        <v>8.5024767049426409E-3</v>
      </c>
      <c r="Y86" s="12">
        <f t="shared" si="26"/>
        <v>3.9802166745171896E-2</v>
      </c>
      <c r="Z86" s="9" t="str">
        <f t="shared" si="30"/>
        <v>Ecommerce</v>
      </c>
      <c r="AA86" s="12">
        <f t="shared" si="31"/>
        <v>3.1299690040229255E-2</v>
      </c>
      <c r="AB86" s="12">
        <f t="shared" si="27"/>
        <v>3.4077555816686256E-2</v>
      </c>
      <c r="AC86" s="12">
        <f t="shared" si="28"/>
        <v>0.22248390642173022</v>
      </c>
      <c r="AD86" s="9" t="str">
        <f t="shared" si="32"/>
        <v>Ecommerce</v>
      </c>
      <c r="AE86" s="12">
        <f t="shared" si="33"/>
        <v>0.18840635060504396</v>
      </c>
      <c r="AF86" s="12">
        <f t="shared" si="29"/>
        <v>1.595764671689396E-2</v>
      </c>
      <c r="AG86" s="12">
        <f t="shared" si="34"/>
        <v>5.0375254024878462E-4</v>
      </c>
    </row>
    <row r="87" spans="2:33" x14ac:dyDescent="0.25">
      <c r="B87" s="1" t="s">
        <v>112</v>
      </c>
      <c r="C87" s="5">
        <v>791451</v>
      </c>
      <c r="D87" s="5">
        <v>12231</v>
      </c>
      <c r="E87" s="6">
        <v>1.5</v>
      </c>
      <c r="F87" s="6">
        <v>0.4</v>
      </c>
      <c r="G87" s="6">
        <v>6</v>
      </c>
      <c r="H87" s="6">
        <v>0.8</v>
      </c>
      <c r="I87" s="6">
        <v>31.3</v>
      </c>
      <c r="L87" s="9" t="s">
        <v>112</v>
      </c>
      <c r="M87" s="14">
        <v>4</v>
      </c>
      <c r="O87" s="9">
        <v>0</v>
      </c>
      <c r="P87" s="9">
        <v>0</v>
      </c>
      <c r="Q87" s="9">
        <v>0</v>
      </c>
      <c r="R87" s="9">
        <v>1</v>
      </c>
      <c r="T87" s="11">
        <v>12231</v>
      </c>
      <c r="U87" s="9">
        <v>13</v>
      </c>
      <c r="V87" s="11">
        <v>791451</v>
      </c>
      <c r="X87" s="12">
        <f t="shared" si="25"/>
        <v>3.8069318252171858E-3</v>
      </c>
      <c r="Y87" s="12">
        <f t="shared" si="26"/>
        <v>5.6250510996647907E-2</v>
      </c>
      <c r="Z87" s="9" t="str">
        <f t="shared" si="30"/>
        <v>Ecommerce</v>
      </c>
      <c r="AA87" s="12">
        <f t="shared" si="31"/>
        <v>5.2443579171430721E-2</v>
      </c>
      <c r="AB87" s="12">
        <f t="shared" si="27"/>
        <v>8.0725149124835083E-3</v>
      </c>
      <c r="AC87" s="12">
        <f t="shared" si="28"/>
        <v>0.23849235549014802</v>
      </c>
      <c r="AD87" s="9" t="str">
        <f t="shared" si="32"/>
        <v>Ecommerce</v>
      </c>
      <c r="AE87" s="12">
        <f t="shared" si="33"/>
        <v>0.23041984057766451</v>
      </c>
      <c r="AF87" s="12">
        <f t="shared" si="29"/>
        <v>1.5453894176645175E-2</v>
      </c>
      <c r="AG87" s="12">
        <f t="shared" si="34"/>
        <v>8.1355466992429244E-4</v>
      </c>
    </row>
    <row r="88" spans="2:33" x14ac:dyDescent="0.25">
      <c r="B88" s="1" t="s">
        <v>113</v>
      </c>
      <c r="C88" s="5">
        <v>788438</v>
      </c>
      <c r="D88" s="5">
        <v>11543</v>
      </c>
      <c r="E88" s="6">
        <v>1.5</v>
      </c>
      <c r="F88" s="6">
        <v>1.3</v>
      </c>
      <c r="G88" s="6">
        <v>7.5</v>
      </c>
      <c r="H88" s="6">
        <v>4.0999999999999996</v>
      </c>
      <c r="I88" s="6">
        <v>38.5</v>
      </c>
      <c r="L88" s="9" t="s">
        <v>113</v>
      </c>
      <c r="M88" s="14">
        <v>3</v>
      </c>
      <c r="O88" s="9">
        <v>1</v>
      </c>
      <c r="P88" s="9">
        <v>0</v>
      </c>
      <c r="Q88" s="9">
        <v>0</v>
      </c>
      <c r="R88" s="9">
        <v>0</v>
      </c>
      <c r="T88" s="11">
        <v>11543</v>
      </c>
      <c r="U88" s="9">
        <v>12</v>
      </c>
      <c r="V88" s="11">
        <v>788438</v>
      </c>
      <c r="X88" s="12">
        <f t="shared" si="25"/>
        <v>1.2361149513341552E-2</v>
      </c>
      <c r="Y88" s="12">
        <f t="shared" si="26"/>
        <v>6.9392705535822552E-2</v>
      </c>
      <c r="Z88" s="9" t="str">
        <f t="shared" si="30"/>
        <v>Ecommerce</v>
      </c>
      <c r="AA88" s="12">
        <f t="shared" si="31"/>
        <v>5.7031556022481E-2</v>
      </c>
      <c r="AB88" s="12">
        <f t="shared" si="27"/>
        <v>3.9363906863951303E-2</v>
      </c>
      <c r="AC88" s="12">
        <f t="shared" si="28"/>
        <v>0.27791735250801353</v>
      </c>
      <c r="AD88" s="9" t="str">
        <f t="shared" si="32"/>
        <v>Ecommerce</v>
      </c>
      <c r="AE88" s="12">
        <f t="shared" si="33"/>
        <v>0.23855344564406222</v>
      </c>
      <c r="AF88" s="12">
        <f t="shared" si="29"/>
        <v>1.4640339506720883E-2</v>
      </c>
      <c r="AG88" s="12">
        <f t="shared" si="34"/>
        <v>8.4541160197805845E-4</v>
      </c>
    </row>
    <row r="89" spans="2:33" x14ac:dyDescent="0.25">
      <c r="B89" s="1" t="s">
        <v>114</v>
      </c>
      <c r="C89" s="5">
        <v>778692</v>
      </c>
      <c r="D89" s="5">
        <v>10742</v>
      </c>
      <c r="E89" s="6">
        <v>1.4</v>
      </c>
      <c r="F89" s="6">
        <v>1</v>
      </c>
      <c r="G89" s="6">
        <v>8.5</v>
      </c>
      <c r="H89" s="6">
        <v>1.9</v>
      </c>
      <c r="I89" s="6">
        <v>28.9</v>
      </c>
      <c r="L89" s="9" t="s">
        <v>114</v>
      </c>
      <c r="M89" s="14">
        <v>2</v>
      </c>
      <c r="O89" s="9">
        <v>0</v>
      </c>
      <c r="P89" s="9">
        <v>0</v>
      </c>
      <c r="Q89" s="9">
        <v>1</v>
      </c>
      <c r="R89" s="9">
        <v>0</v>
      </c>
      <c r="T89" s="11">
        <v>10742</v>
      </c>
      <c r="U89" s="9">
        <v>11</v>
      </c>
      <c r="V89" s="11">
        <v>778692</v>
      </c>
      <c r="X89" s="12">
        <f t="shared" si="25"/>
        <v>9.8318719082769457E-3</v>
      </c>
      <c r="Y89" s="12">
        <f t="shared" si="26"/>
        <v>7.8011543474213352E-2</v>
      </c>
      <c r="Z89" s="9" t="str">
        <f t="shared" si="30"/>
        <v>Ecommerce</v>
      </c>
      <c r="AA89" s="12">
        <f t="shared" si="31"/>
        <v>6.8179671565936406E-2</v>
      </c>
      <c r="AB89" s="12">
        <f t="shared" si="27"/>
        <v>1.8863684229451394E-2</v>
      </c>
      <c r="AC89" s="12">
        <f t="shared" si="28"/>
        <v>0.22398063675293245</v>
      </c>
      <c r="AD89" s="9" t="str">
        <f t="shared" si="32"/>
        <v>Ecommerce</v>
      </c>
      <c r="AE89" s="12">
        <f t="shared" si="33"/>
        <v>0.20511695252348106</v>
      </c>
      <c r="AF89" s="12">
        <f t="shared" si="29"/>
        <v>1.3794927904742824E-2</v>
      </c>
      <c r="AG89" s="12">
        <f t="shared" si="34"/>
        <v>9.4987268034344395E-4</v>
      </c>
    </row>
    <row r="90" spans="2:33" x14ac:dyDescent="0.25">
      <c r="B90" s="1" t="s">
        <v>115</v>
      </c>
      <c r="C90" s="5">
        <v>771036</v>
      </c>
      <c r="D90" s="5">
        <v>9904</v>
      </c>
      <c r="E90" s="6">
        <v>1.3</v>
      </c>
      <c r="F90" s="6">
        <v>-1.8</v>
      </c>
      <c r="G90" s="6">
        <v>6.3</v>
      </c>
      <c r="H90" s="6">
        <v>2</v>
      </c>
      <c r="I90" s="6">
        <v>21.7</v>
      </c>
      <c r="L90" s="9" t="s">
        <v>115</v>
      </c>
      <c r="M90" s="14">
        <v>1</v>
      </c>
      <c r="O90" s="9">
        <v>0</v>
      </c>
      <c r="P90" s="9">
        <v>1</v>
      </c>
      <c r="Q90" s="9">
        <v>0</v>
      </c>
      <c r="R90" s="9">
        <v>0</v>
      </c>
      <c r="T90" s="11">
        <v>9904</v>
      </c>
      <c r="U90" s="9">
        <v>10</v>
      </c>
      <c r="V90" s="11">
        <v>771036</v>
      </c>
      <c r="X90" s="12">
        <f t="shared" si="25"/>
        <v>-1.8191109105152092E-2</v>
      </c>
      <c r="Y90" s="12">
        <f t="shared" si="26"/>
        <v>5.9571890145395767E-2</v>
      </c>
      <c r="Z90" s="9" t="str">
        <f t="shared" si="30"/>
        <v>Ecommerce</v>
      </c>
      <c r="AA90" s="12">
        <f t="shared" si="31"/>
        <v>7.776299925054786E-2</v>
      </c>
      <c r="AB90" s="12">
        <f t="shared" si="27"/>
        <v>1.9908279250255512E-2</v>
      </c>
      <c r="AC90" s="12">
        <f t="shared" si="28"/>
        <v>0.1786147011308562</v>
      </c>
      <c r="AD90" s="9" t="str">
        <f t="shared" si="32"/>
        <v>Ecommerce</v>
      </c>
      <c r="AE90" s="12">
        <f t="shared" si="33"/>
        <v>0.15870642188060069</v>
      </c>
      <c r="AF90" s="12">
        <f t="shared" si="29"/>
        <v>1.284505522439938E-2</v>
      </c>
      <c r="AG90" s="12">
        <f t="shared" si="34"/>
        <v>9.8102410329047388E-4</v>
      </c>
    </row>
    <row r="91" spans="2:33" x14ac:dyDescent="0.25">
      <c r="B91" s="1" t="s">
        <v>116</v>
      </c>
      <c r="C91" s="5">
        <v>785062</v>
      </c>
      <c r="D91" s="5">
        <v>9314</v>
      </c>
      <c r="E91" s="6">
        <v>1.2</v>
      </c>
      <c r="F91" s="6">
        <v>3.7</v>
      </c>
      <c r="G91" s="6">
        <v>11.7</v>
      </c>
      <c r="H91" s="6">
        <v>4.4000000000000004</v>
      </c>
      <c r="I91" s="6">
        <v>18.8</v>
      </c>
      <c r="L91" s="9" t="s">
        <v>116</v>
      </c>
      <c r="M91" s="14">
        <v>4</v>
      </c>
      <c r="O91" s="9">
        <v>0</v>
      </c>
      <c r="P91" s="9">
        <v>0</v>
      </c>
      <c r="Q91" s="9">
        <v>0</v>
      </c>
      <c r="R91" s="9">
        <v>1</v>
      </c>
      <c r="T91" s="11">
        <v>9314</v>
      </c>
      <c r="U91" s="9">
        <v>9</v>
      </c>
      <c r="V91" s="11">
        <v>785062</v>
      </c>
      <c r="X91" s="12">
        <f t="shared" si="25"/>
        <v>3.5232886065049596E-2</v>
      </c>
      <c r="Y91" s="12">
        <f t="shared" si="26"/>
        <v>0.10511058621430103</v>
      </c>
      <c r="Z91" s="9" t="str">
        <f t="shared" si="30"/>
        <v>Ecommerce</v>
      </c>
      <c r="AA91" s="12">
        <f t="shared" si="31"/>
        <v>6.9877700149251432E-2</v>
      </c>
      <c r="AB91" s="12">
        <f t="shared" si="27"/>
        <v>4.1846376464534041E-2</v>
      </c>
      <c r="AC91" s="12">
        <f t="shared" si="28"/>
        <v>0.15825638823276789</v>
      </c>
      <c r="AD91" s="9" t="str">
        <f t="shared" si="32"/>
        <v>Ecommerce</v>
      </c>
      <c r="AE91" s="12">
        <f t="shared" si="33"/>
        <v>0.11641001176823385</v>
      </c>
      <c r="AF91" s="12">
        <f t="shared" si="29"/>
        <v>1.1864031121108906E-2</v>
      </c>
      <c r="AG91" s="12">
        <f t="shared" si="34"/>
        <v>8.5930707760228757E-4</v>
      </c>
    </row>
    <row r="92" spans="2:33" x14ac:dyDescent="0.25">
      <c r="B92" s="1" t="s">
        <v>117</v>
      </c>
      <c r="C92" s="5">
        <v>757402</v>
      </c>
      <c r="D92" s="5">
        <v>8335</v>
      </c>
      <c r="E92" s="6">
        <v>1.1000000000000001</v>
      </c>
      <c r="F92" s="6">
        <v>-0.9</v>
      </c>
      <c r="G92" s="6">
        <v>0</v>
      </c>
      <c r="H92" s="6">
        <v>1.4</v>
      </c>
      <c r="I92" s="6">
        <v>12.3</v>
      </c>
      <c r="L92" s="9" t="s">
        <v>117</v>
      </c>
      <c r="M92" s="14">
        <v>3</v>
      </c>
      <c r="O92" s="9">
        <v>1</v>
      </c>
      <c r="P92" s="9">
        <v>0</v>
      </c>
      <c r="Q92" s="9">
        <v>0</v>
      </c>
      <c r="R92" s="9">
        <v>0</v>
      </c>
      <c r="T92" s="11">
        <v>8335</v>
      </c>
      <c r="U92" s="9">
        <v>8</v>
      </c>
      <c r="V92" s="11">
        <v>757402</v>
      </c>
      <c r="X92" s="12">
        <f t="shared" si="25"/>
        <v>-8.7153189455533298E-3</v>
      </c>
      <c r="Y92" s="12">
        <f t="shared" si="26"/>
        <v>-1.1997600479896064E-4</v>
      </c>
      <c r="Z92" s="9" t="str">
        <f t="shared" si="30"/>
        <v>Ecommerce</v>
      </c>
      <c r="AA92" s="12">
        <f t="shared" si="31"/>
        <v>8.5953429407543691E-3</v>
      </c>
      <c r="AB92" s="12">
        <f t="shared" si="27"/>
        <v>1.427643444300386E-2</v>
      </c>
      <c r="AC92" s="12">
        <f t="shared" si="28"/>
        <v>0.10989802039592078</v>
      </c>
      <c r="AD92" s="9" t="str">
        <f t="shared" si="32"/>
        <v>Ecommerce</v>
      </c>
      <c r="AE92" s="12">
        <f t="shared" si="33"/>
        <v>9.5621585952916921E-2</v>
      </c>
      <c r="AF92" s="12">
        <f t="shared" si="29"/>
        <v>1.1004724043506619E-2</v>
      </c>
      <c r="AG92" s="12">
        <f t="shared" si="34"/>
        <v>9.3772123160756546E-5</v>
      </c>
    </row>
    <row r="93" spans="2:33" x14ac:dyDescent="0.25">
      <c r="B93" s="1" t="s">
        <v>118</v>
      </c>
      <c r="C93" s="5">
        <v>764003</v>
      </c>
      <c r="D93" s="5">
        <v>8336</v>
      </c>
      <c r="E93" s="6">
        <v>1.1000000000000001</v>
      </c>
      <c r="F93" s="6">
        <v>1.1000000000000001</v>
      </c>
      <c r="G93" s="6">
        <v>2.5</v>
      </c>
      <c r="H93" s="6">
        <v>3.2</v>
      </c>
      <c r="I93" s="6">
        <v>28.9</v>
      </c>
      <c r="L93" s="9" t="s">
        <v>118</v>
      </c>
      <c r="M93" s="14">
        <v>2</v>
      </c>
      <c r="O93" s="9">
        <v>0</v>
      </c>
      <c r="P93" s="9">
        <v>0</v>
      </c>
      <c r="Q93" s="9">
        <v>1</v>
      </c>
      <c r="R93" s="9">
        <v>0</v>
      </c>
      <c r="T93" s="11">
        <v>8336</v>
      </c>
      <c r="U93" s="9">
        <v>7</v>
      </c>
      <c r="V93" s="11">
        <v>764003</v>
      </c>
      <c r="X93" s="12">
        <f t="shared" si="25"/>
        <v>1.0886082908051375E-2</v>
      </c>
      <c r="Y93" s="12">
        <f t="shared" si="26"/>
        <v>2.4112284069097933E-2</v>
      </c>
      <c r="Z93" s="9" t="str">
        <f t="shared" si="30"/>
        <v>Ecommerce</v>
      </c>
      <c r="AA93" s="12">
        <f t="shared" si="31"/>
        <v>1.3226201161046558E-2</v>
      </c>
      <c r="AB93" s="12">
        <f t="shared" si="27"/>
        <v>3.1166107986487002E-2</v>
      </c>
      <c r="AC93" s="12">
        <f t="shared" si="28"/>
        <v>0.22444817658349325</v>
      </c>
      <c r="AD93" s="9" t="str">
        <f t="shared" si="32"/>
        <v>Ecommerce</v>
      </c>
      <c r="AE93" s="12">
        <f t="shared" si="33"/>
        <v>0.19328206859700625</v>
      </c>
      <c r="AF93" s="12">
        <f t="shared" si="29"/>
        <v>1.0910951920345862E-2</v>
      </c>
      <c r="AG93" s="12">
        <f t="shared" si="34"/>
        <v>1.4589871041475327E-4</v>
      </c>
    </row>
    <row r="94" spans="2:33" x14ac:dyDescent="0.25">
      <c r="B94" s="1" t="s">
        <v>119</v>
      </c>
      <c r="C94" s="5">
        <v>755686</v>
      </c>
      <c r="D94" s="5">
        <v>8135</v>
      </c>
      <c r="E94" s="6">
        <v>1.1000000000000001</v>
      </c>
      <c r="F94" s="6">
        <v>0.5</v>
      </c>
      <c r="G94" s="6">
        <v>3.8</v>
      </c>
      <c r="H94" s="6">
        <v>2.1</v>
      </c>
      <c r="I94" s="6">
        <v>42.9</v>
      </c>
      <c r="L94" s="9" t="s">
        <v>119</v>
      </c>
      <c r="M94" s="14">
        <v>1</v>
      </c>
      <c r="O94" s="9">
        <v>0</v>
      </c>
      <c r="P94" s="9">
        <v>1</v>
      </c>
      <c r="Q94" s="9">
        <v>0</v>
      </c>
      <c r="R94" s="9">
        <v>0</v>
      </c>
      <c r="T94" s="11">
        <v>8135</v>
      </c>
      <c r="U94" s="9">
        <v>6</v>
      </c>
      <c r="V94" s="11">
        <v>755686</v>
      </c>
      <c r="X94" s="12">
        <f t="shared" si="25"/>
        <v>4.5997940943725002E-3</v>
      </c>
      <c r="Y94" s="12">
        <f t="shared" si="26"/>
        <v>3.6263060848186868E-2</v>
      </c>
      <c r="Z94" s="9" t="str">
        <f t="shared" si="30"/>
        <v>Ecommerce</v>
      </c>
      <c r="AA94" s="12">
        <f t="shared" si="31"/>
        <v>3.1663266753814368E-2</v>
      </c>
      <c r="AB94" s="12">
        <f t="shared" si="27"/>
        <v>2.0235918092964544E-2</v>
      </c>
      <c r="AC94" s="12">
        <f t="shared" si="28"/>
        <v>0.30043023970497851</v>
      </c>
      <c r="AD94" s="9" t="str">
        <f t="shared" si="32"/>
        <v>Ecommerce</v>
      </c>
      <c r="AE94" s="12">
        <f t="shared" si="33"/>
        <v>0.28019432161201396</v>
      </c>
      <c r="AF94" s="12">
        <f t="shared" si="29"/>
        <v>1.0765053209931109E-2</v>
      </c>
      <c r="AG94" s="12">
        <f t="shared" si="34"/>
        <v>3.4243186748684519E-4</v>
      </c>
    </row>
    <row r="95" spans="2:33" x14ac:dyDescent="0.25">
      <c r="B95" s="1" t="s">
        <v>120</v>
      </c>
      <c r="C95" s="5">
        <v>752210</v>
      </c>
      <c r="D95" s="5">
        <v>7840</v>
      </c>
      <c r="E95" s="6">
        <v>1</v>
      </c>
      <c r="F95" s="6">
        <v>0.8</v>
      </c>
      <c r="G95" s="6">
        <v>5.7</v>
      </c>
      <c r="H95" s="6">
        <v>4</v>
      </c>
      <c r="I95" s="6">
        <v>75.2</v>
      </c>
      <c r="L95" s="9" t="s">
        <v>120</v>
      </c>
      <c r="M95" s="14">
        <v>4</v>
      </c>
      <c r="O95" s="9">
        <v>0</v>
      </c>
      <c r="P95" s="9">
        <v>0</v>
      </c>
      <c r="Q95" s="9">
        <v>0</v>
      </c>
      <c r="R95" s="9">
        <v>1</v>
      </c>
      <c r="T95" s="11">
        <v>7840</v>
      </c>
      <c r="U95" s="9">
        <v>5</v>
      </c>
      <c r="V95" s="11">
        <v>752210</v>
      </c>
      <c r="X95" s="12">
        <f t="shared" si="25"/>
        <v>7.4726472660560095E-3</v>
      </c>
      <c r="Y95" s="12">
        <f t="shared" si="26"/>
        <v>5.3698979591836782E-2</v>
      </c>
      <c r="Z95" s="9" t="str">
        <f t="shared" si="30"/>
        <v>Ecommerce</v>
      </c>
      <c r="AA95" s="12">
        <f t="shared" si="31"/>
        <v>4.6226332325780772E-2</v>
      </c>
      <c r="AB95" s="12">
        <f t="shared" si="27"/>
        <v>3.8058520891772196E-2</v>
      </c>
      <c r="AC95" s="12">
        <f t="shared" si="28"/>
        <v>0.42908163265306121</v>
      </c>
      <c r="AD95" s="9" t="str">
        <f t="shared" si="32"/>
        <v>Ecommerce</v>
      </c>
      <c r="AE95" s="12">
        <f t="shared" si="33"/>
        <v>0.39102311176128901</v>
      </c>
      <c r="AF95" s="12">
        <f t="shared" si="29"/>
        <v>1.0422621342444264E-2</v>
      </c>
      <c r="AG95" s="12">
        <f t="shared" si="34"/>
        <v>4.85426982495216E-4</v>
      </c>
    </row>
    <row r="96" spans="2:33" x14ac:dyDescent="0.25">
      <c r="B96" s="1" t="s">
        <v>121</v>
      </c>
      <c r="C96" s="5">
        <v>746589</v>
      </c>
      <c r="D96" s="5">
        <v>7419</v>
      </c>
      <c r="E96" s="6">
        <v>1</v>
      </c>
      <c r="F96" s="6">
        <v>0.9</v>
      </c>
      <c r="G96" s="6">
        <v>14.8</v>
      </c>
      <c r="H96" s="6">
        <v>5.5</v>
      </c>
      <c r="I96" s="6">
        <f>AVERAGE(I9:I95)</f>
        <v>19.311494252873569</v>
      </c>
      <c r="L96" s="9" t="s">
        <v>121</v>
      </c>
      <c r="M96" s="14">
        <v>3</v>
      </c>
      <c r="O96" s="9">
        <v>1</v>
      </c>
      <c r="P96" s="9">
        <v>0</v>
      </c>
      <c r="Q96" s="9">
        <v>0</v>
      </c>
      <c r="R96" s="9">
        <v>0</v>
      </c>
      <c r="T96" s="11">
        <v>7419</v>
      </c>
      <c r="U96" s="9">
        <v>4</v>
      </c>
      <c r="V96" s="11">
        <v>746589</v>
      </c>
      <c r="X96" s="12">
        <f t="shared" si="25"/>
        <v>8.568301970696024E-3</v>
      </c>
      <c r="Y96" s="12">
        <f t="shared" si="26"/>
        <v>0.12858875859280228</v>
      </c>
      <c r="Z96" s="9" t="str">
        <f t="shared" si="30"/>
        <v>Ecommerce</v>
      </c>
      <c r="AA96" s="12">
        <f t="shared" si="31"/>
        <v>0.12002045662210625</v>
      </c>
      <c r="AB96" s="12">
        <f>AVERAGE(AB86:AB95)</f>
        <v>2.6586929895158963E-2</v>
      </c>
      <c r="AC96" s="12">
        <f>AVERAGE(AC85:AC95)</f>
        <v>0.23487924175886452</v>
      </c>
      <c r="AD96" s="9" t="str">
        <f t="shared" si="32"/>
        <v>Ecommerce</v>
      </c>
      <c r="AE96" s="12">
        <f t="shared" si="33"/>
        <v>0.20829231186370556</v>
      </c>
      <c r="AF96" s="12">
        <f t="shared" si="29"/>
        <v>9.9371943599490479E-3</v>
      </c>
      <c r="AG96" s="12">
        <f t="shared" si="34"/>
        <v>1.2029740495430995E-3</v>
      </c>
    </row>
    <row r="97" spans="2:35" x14ac:dyDescent="0.25">
      <c r="B97" s="1" t="s">
        <v>122</v>
      </c>
      <c r="C97" s="5">
        <v>740192</v>
      </c>
      <c r="D97" s="5">
        <v>6465</v>
      </c>
      <c r="E97" s="6">
        <v>0.9</v>
      </c>
      <c r="F97" s="6">
        <v>0</v>
      </c>
      <c r="G97" s="6">
        <v>13.6</v>
      </c>
      <c r="H97" s="6">
        <v>6.9</v>
      </c>
      <c r="I97" s="6">
        <f t="shared" ref="I97:I99" si="35">AVERAGE(I10:I96)</f>
        <v>19.455304531642231</v>
      </c>
      <c r="L97" s="9" t="s">
        <v>122</v>
      </c>
      <c r="M97" s="14">
        <v>2</v>
      </c>
      <c r="O97" s="9">
        <v>0</v>
      </c>
      <c r="P97" s="9">
        <v>0</v>
      </c>
      <c r="Q97" s="9">
        <v>1</v>
      </c>
      <c r="R97" s="9">
        <v>0</v>
      </c>
      <c r="T97" s="11">
        <v>6465</v>
      </c>
      <c r="U97" s="9">
        <v>3</v>
      </c>
      <c r="V97" s="11">
        <v>740192</v>
      </c>
      <c r="X97" s="12">
        <f t="shared" si="25"/>
        <v>-2.7290216592446015E-4</v>
      </c>
      <c r="Y97" s="12">
        <f t="shared" si="26"/>
        <v>0.11972157772621805</v>
      </c>
      <c r="Z97" s="9" t="str">
        <f t="shared" si="30"/>
        <v>Ecommerce</v>
      </c>
      <c r="AA97" s="12">
        <f t="shared" si="31"/>
        <v>0.11999447989214251</v>
      </c>
      <c r="AB97" s="12">
        <f t="shared" ref="AB97:AB99" si="36">AVERAGE(AB87:AB96)</f>
        <v>2.5837867303006235E-2</v>
      </c>
      <c r="AC97" s="12">
        <f t="shared" ref="AC97:AC98" si="37">AVERAGE(AC86:AC96)</f>
        <v>0.23622569560297874</v>
      </c>
      <c r="AD97" s="9" t="str">
        <f t="shared" si="32"/>
        <v>Ecommerce</v>
      </c>
      <c r="AE97" s="12">
        <f t="shared" si="33"/>
        <v>0.21038782829997249</v>
      </c>
      <c r="AF97" s="12">
        <f t="shared" si="29"/>
        <v>8.7342203104059483E-3</v>
      </c>
      <c r="AG97" s="12">
        <f t="shared" si="34"/>
        <v>1.0477722840848275E-3</v>
      </c>
    </row>
    <row r="98" spans="2:35" x14ac:dyDescent="0.25">
      <c r="B98" s="1" t="s">
        <v>123</v>
      </c>
      <c r="C98" s="5">
        <v>740394</v>
      </c>
      <c r="D98" s="5">
        <v>5691</v>
      </c>
      <c r="E98" s="6">
        <v>0.8</v>
      </c>
      <c r="F98" s="6">
        <v>2.2999999999999998</v>
      </c>
      <c r="G98" s="6">
        <v>27.1</v>
      </c>
      <c r="H98" s="6">
        <v>9.3000000000000007</v>
      </c>
      <c r="I98" s="6">
        <f t="shared" si="35"/>
        <v>19.600767802120878</v>
      </c>
      <c r="L98" s="9" t="s">
        <v>123</v>
      </c>
      <c r="M98" s="14">
        <v>1</v>
      </c>
      <c r="O98" s="9">
        <v>0</v>
      </c>
      <c r="P98" s="9">
        <v>1</v>
      </c>
      <c r="Q98" s="9">
        <v>0</v>
      </c>
      <c r="R98" s="9">
        <v>0</v>
      </c>
      <c r="T98" s="11">
        <v>5691</v>
      </c>
      <c r="U98" s="9">
        <v>2</v>
      </c>
      <c r="V98" s="11">
        <v>740394</v>
      </c>
      <c r="X98" s="12">
        <f t="shared" si="25"/>
        <v>2.2706829066686085E-2</v>
      </c>
      <c r="Y98" s="12">
        <f t="shared" si="26"/>
        <v>0.21349499209277811</v>
      </c>
      <c r="Z98" s="9" t="str">
        <f t="shared" si="30"/>
        <v>Ecommerce</v>
      </c>
      <c r="AA98" s="12">
        <f t="shared" si="31"/>
        <v>0.19078816302609203</v>
      </c>
      <c r="AB98" s="12">
        <f t="shared" si="36"/>
        <v>2.7614402542058509E-2</v>
      </c>
      <c r="AC98" s="12">
        <f t="shared" si="37"/>
        <v>0.23747494916491044</v>
      </c>
      <c r="AD98" s="9" t="str">
        <f t="shared" si="32"/>
        <v>Ecommerce</v>
      </c>
      <c r="AE98" s="12">
        <f t="shared" si="33"/>
        <v>0.20986054662285192</v>
      </c>
      <c r="AF98" s="12">
        <f t="shared" si="29"/>
        <v>7.6864480263211209E-3</v>
      </c>
      <c r="AG98" s="12">
        <f t="shared" si="34"/>
        <v>1.5005561716315346E-3</v>
      </c>
    </row>
    <row r="99" spans="2:35" x14ac:dyDescent="0.25">
      <c r="B99" s="1" t="s">
        <v>124</v>
      </c>
      <c r="C99" s="5">
        <v>723582</v>
      </c>
      <c r="D99" s="5">
        <v>4476</v>
      </c>
      <c r="E99" s="6">
        <v>0.6</v>
      </c>
      <c r="F99" s="6">
        <v>2.2000000000000002</v>
      </c>
      <c r="G99" s="6">
        <f>AVERAGE(G9:G98)</f>
        <v>4.7044444444444471</v>
      </c>
      <c r="H99" s="6">
        <v>9</v>
      </c>
      <c r="I99" s="6">
        <f t="shared" si="35"/>
        <v>19.70767317915675</v>
      </c>
      <c r="L99" s="9" t="s">
        <v>124</v>
      </c>
      <c r="M99" s="14">
        <v>4</v>
      </c>
      <c r="O99" s="9">
        <v>0</v>
      </c>
      <c r="P99" s="9">
        <v>0</v>
      </c>
      <c r="Q99" s="9">
        <v>0</v>
      </c>
      <c r="R99" s="9">
        <v>1</v>
      </c>
      <c r="T99" s="11">
        <v>4476</v>
      </c>
      <c r="U99" s="9">
        <v>1</v>
      </c>
      <c r="V99" s="11">
        <v>723582</v>
      </c>
      <c r="X99" s="12">
        <f>AVERAGE(X89:X98)</f>
        <v>7.2119083062558657E-3</v>
      </c>
      <c r="Y99" s="12">
        <f>AVERAGE(Y89:Y98)</f>
        <v>8.1845369675003124E-2</v>
      </c>
      <c r="Z99" s="9" t="str">
        <f t="shared" si="30"/>
        <v>Ecommerce</v>
      </c>
      <c r="AA99" s="12">
        <f t="shared" ref="AA99" si="38">ABS(Y99-X99)</f>
        <v>7.4633461368747253E-2</v>
      </c>
      <c r="AB99" s="12">
        <f t="shared" si="36"/>
        <v>2.6439452109869227E-2</v>
      </c>
      <c r="AC99" s="12">
        <f>AVERAGE(AC88:AC98)</f>
        <v>0.23738245768079794</v>
      </c>
      <c r="AD99" s="9" t="str">
        <f t="shared" si="32"/>
        <v>Ecommerce</v>
      </c>
      <c r="AE99" s="12">
        <f t="shared" ref="AE99" si="39">ABS(AC99-AB99)</f>
        <v>0.21094300557092871</v>
      </c>
      <c r="AF99" s="12">
        <f t="shared" si="29"/>
        <v>6.1858918546895863E-3</v>
      </c>
    </row>
    <row r="100" spans="2:35" x14ac:dyDescent="0.25">
      <c r="C100" s="27">
        <f>C9/C99</f>
        <v>2.458083534416279</v>
      </c>
      <c r="D100" s="27">
        <f>D9/D99</f>
        <v>57.480563002680967</v>
      </c>
      <c r="E100" s="5"/>
      <c r="F100" s="8"/>
      <c r="G100" s="7"/>
      <c r="H100" s="8"/>
      <c r="I100" s="7"/>
    </row>
    <row r="101" spans="2:35" x14ac:dyDescent="0.25">
      <c r="B101" s="1" t="s">
        <v>125</v>
      </c>
      <c r="M101" s="19"/>
    </row>
    <row r="103" spans="2:35" x14ac:dyDescent="0.25">
      <c r="B103" s="1" t="s">
        <v>132</v>
      </c>
    </row>
    <row r="104" spans="2:35" ht="22" thickBot="1" x14ac:dyDescent="0.3">
      <c r="B104" s="1" t="s">
        <v>126</v>
      </c>
    </row>
    <row r="105" spans="2:35" x14ac:dyDescent="0.25">
      <c r="AC105" s="23"/>
      <c r="AD105" s="23" t="s">
        <v>137</v>
      </c>
      <c r="AE105" s="23" t="s">
        <v>136</v>
      </c>
    </row>
    <row r="106" spans="2:35" x14ac:dyDescent="0.25">
      <c r="B106" s="1" t="s">
        <v>133</v>
      </c>
      <c r="AC106" t="s">
        <v>137</v>
      </c>
      <c r="AD106">
        <v>1</v>
      </c>
      <c r="AE106"/>
    </row>
    <row r="107" spans="2:35" ht="22" thickBot="1" x14ac:dyDescent="0.3">
      <c r="B107" s="1" t="s">
        <v>127</v>
      </c>
      <c r="AC107" s="22" t="s">
        <v>136</v>
      </c>
      <c r="AD107" s="22">
        <v>0.96437633069164297</v>
      </c>
      <c r="AE107" s="22">
        <v>1</v>
      </c>
    </row>
    <row r="108" spans="2:35" ht="22" thickBot="1" x14ac:dyDescent="0.3">
      <c r="B108" s="1" t="s">
        <v>128</v>
      </c>
    </row>
    <row r="109" spans="2:35" x14ac:dyDescent="0.25">
      <c r="AG109" s="23"/>
      <c r="AH109" s="23" t="s">
        <v>207</v>
      </c>
      <c r="AI109" s="23" t="s">
        <v>208</v>
      </c>
    </row>
    <row r="110" spans="2:35" x14ac:dyDescent="0.25">
      <c r="B110" s="1" t="s">
        <v>129</v>
      </c>
      <c r="AG110" t="s">
        <v>207</v>
      </c>
      <c r="AH110">
        <v>1</v>
      </c>
      <c r="AI110"/>
    </row>
    <row r="111" spans="2:35" ht="22" thickBot="1" x14ac:dyDescent="0.3">
      <c r="B111" s="1" t="s">
        <v>130</v>
      </c>
      <c r="AG111" s="22" t="s">
        <v>208</v>
      </c>
      <c r="AH111" s="22">
        <v>0.60528446287591264</v>
      </c>
      <c r="AI111" s="22">
        <v>1</v>
      </c>
    </row>
    <row r="113" spans="2:2" x14ac:dyDescent="0.25">
      <c r="B113" s="1" t="s">
        <v>28</v>
      </c>
    </row>
    <row r="114" spans="2:2" x14ac:dyDescent="0.25">
      <c r="B114" s="1" t="s">
        <v>29</v>
      </c>
    </row>
  </sheetData>
  <sortState xmlns:xlrd2="http://schemas.microsoft.com/office/spreadsheetml/2017/richdata2" ref="AU22:AV30">
    <sortCondition ref="AU22:AU30"/>
  </sortState>
  <dataConsolidate/>
  <mergeCells count="1">
    <mergeCell ref="AO33:AQ3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75E00-EE1F-2A48-9C60-8CAB0D6A19BC}">
  <dimension ref="A1:L36"/>
  <sheetViews>
    <sheetView zoomScale="60" zoomScaleNormal="60" workbookViewId="0">
      <selection activeCell="A18" sqref="A18"/>
    </sheetView>
  </sheetViews>
  <sheetFormatPr baseColWidth="10" defaultRowHeight="16" x14ac:dyDescent="0.2"/>
  <cols>
    <col min="12" max="12" width="11.6640625" bestFit="1" customWidth="1"/>
  </cols>
  <sheetData>
    <row r="1" spans="1:9" x14ac:dyDescent="0.2">
      <c r="A1" t="s">
        <v>175</v>
      </c>
    </row>
    <row r="2" spans="1:9" ht="17" thickBot="1" x14ac:dyDescent="0.25"/>
    <row r="3" spans="1:9" x14ac:dyDescent="0.2">
      <c r="A3" s="24" t="s">
        <v>176</v>
      </c>
      <c r="B3" s="24"/>
    </row>
    <row r="4" spans="1:9" x14ac:dyDescent="0.2">
      <c r="A4" t="s">
        <v>177</v>
      </c>
      <c r="B4">
        <v>0.9856600161145761</v>
      </c>
    </row>
    <row r="5" spans="1:9" x14ac:dyDescent="0.2">
      <c r="A5" t="s">
        <v>178</v>
      </c>
      <c r="B5">
        <v>0.97152566736698631</v>
      </c>
    </row>
    <row r="6" spans="1:9" x14ac:dyDescent="0.2">
      <c r="A6" t="s">
        <v>179</v>
      </c>
      <c r="B6">
        <v>0.95728850105047947</v>
      </c>
    </row>
    <row r="7" spans="1:9" x14ac:dyDescent="0.2">
      <c r="A7" t="s">
        <v>180</v>
      </c>
      <c r="B7">
        <v>1025.7616399275639</v>
      </c>
    </row>
    <row r="8" spans="1:9" ht="17" thickBot="1" x14ac:dyDescent="0.25">
      <c r="A8" s="22" t="s">
        <v>181</v>
      </c>
      <c r="B8" s="22">
        <v>10</v>
      </c>
    </row>
    <row r="10" spans="1:9" ht="17" thickBot="1" x14ac:dyDescent="0.25">
      <c r="A10" t="s">
        <v>182</v>
      </c>
    </row>
    <row r="11" spans="1:9" x14ac:dyDescent="0.2">
      <c r="A11" s="23"/>
      <c r="B11" s="23" t="s">
        <v>186</v>
      </c>
      <c r="C11" s="23" t="s">
        <v>187</v>
      </c>
      <c r="D11" s="23" t="s">
        <v>188</v>
      </c>
      <c r="E11" s="23" t="s">
        <v>189</v>
      </c>
      <c r="F11" s="23" t="s">
        <v>190</v>
      </c>
    </row>
    <row r="12" spans="1:9" x14ac:dyDescent="0.2">
      <c r="A12" t="s">
        <v>183</v>
      </c>
      <c r="B12">
        <v>3</v>
      </c>
      <c r="C12">
        <v>215399595.30807427</v>
      </c>
      <c r="D12">
        <v>71799865.102691427</v>
      </c>
      <c r="E12">
        <v>68.238696224302601</v>
      </c>
      <c r="F12">
        <v>4.9959654833635688E-5</v>
      </c>
    </row>
    <row r="13" spans="1:9" x14ac:dyDescent="0.2">
      <c r="A13" t="s">
        <v>184</v>
      </c>
      <c r="B13">
        <v>6</v>
      </c>
      <c r="C13">
        <v>6313121.6516813124</v>
      </c>
      <c r="D13">
        <v>1052186.9419468853</v>
      </c>
    </row>
    <row r="14" spans="1:9" ht="17" thickBot="1" x14ac:dyDescent="0.25">
      <c r="A14" s="22" t="s">
        <v>11</v>
      </c>
      <c r="B14" s="22">
        <v>9</v>
      </c>
      <c r="C14" s="22">
        <v>221712716.95975557</v>
      </c>
      <c r="D14" s="22"/>
      <c r="E14" s="22"/>
      <c r="F14" s="22"/>
    </row>
    <row r="15" spans="1:9" ht="17" thickBot="1" x14ac:dyDescent="0.25"/>
    <row r="16" spans="1:9" x14ac:dyDescent="0.2">
      <c r="A16" s="23"/>
      <c r="B16" s="23" t="s">
        <v>191</v>
      </c>
      <c r="C16" s="23" t="s">
        <v>180</v>
      </c>
      <c r="D16" s="23" t="s">
        <v>192</v>
      </c>
      <c r="E16" s="23" t="s">
        <v>193</v>
      </c>
      <c r="F16" s="23" t="s">
        <v>194</v>
      </c>
      <c r="G16" s="23" t="s">
        <v>195</v>
      </c>
      <c r="H16" s="23" t="s">
        <v>202</v>
      </c>
      <c r="I16" s="23" t="s">
        <v>203</v>
      </c>
    </row>
    <row r="17" spans="1:12" x14ac:dyDescent="0.2">
      <c r="A17" t="s">
        <v>185</v>
      </c>
      <c r="B17">
        <v>63657.788251667407</v>
      </c>
      <c r="C17">
        <v>5363.9229876761565</v>
      </c>
      <c r="D17">
        <v>11.867767005216875</v>
      </c>
      <c r="E17">
        <v>2.1652368612128697E-5</v>
      </c>
      <c r="F17">
        <v>50532.741524493686</v>
      </c>
      <c r="G17">
        <v>76782.834978841129</v>
      </c>
      <c r="H17">
        <v>53603.448571231507</v>
      </c>
      <c r="I17">
        <v>73712.127932103307</v>
      </c>
    </row>
    <row r="18" spans="1:12" x14ac:dyDescent="0.2">
      <c r="A18" t="s">
        <v>146</v>
      </c>
      <c r="B18">
        <v>3810.1736085091497</v>
      </c>
      <c r="C18">
        <v>317.21015485169261</v>
      </c>
      <c r="D18">
        <v>12.011512085073525</v>
      </c>
      <c r="E18">
        <v>2.0194973953071347E-5</v>
      </c>
      <c r="F18">
        <v>3033.9883212990121</v>
      </c>
      <c r="G18">
        <v>4586.3588957192878</v>
      </c>
      <c r="H18">
        <v>3215.5829228691373</v>
      </c>
      <c r="I18">
        <v>4404.7642941491622</v>
      </c>
    </row>
    <row r="19" spans="1:12" x14ac:dyDescent="0.2">
      <c r="A19" t="s">
        <v>168</v>
      </c>
      <c r="B19">
        <v>-1.0645036841245844E-2</v>
      </c>
      <c r="C19">
        <v>1.1030467193900142E-3</v>
      </c>
      <c r="D19">
        <v>-9.6505765840385784</v>
      </c>
      <c r="E19">
        <v>7.0917409508430582E-5</v>
      </c>
      <c r="F19">
        <v>-1.334409493128785E-2</v>
      </c>
      <c r="G19">
        <v>-7.9459787512038381E-3</v>
      </c>
      <c r="H19">
        <v>-1.271262924061816E-2</v>
      </c>
      <c r="I19">
        <v>-8.5774444418735274E-3</v>
      </c>
    </row>
    <row r="20" spans="1:12" ht="17" thickBot="1" x14ac:dyDescent="0.25">
      <c r="A20" s="22" t="s">
        <v>147</v>
      </c>
      <c r="B20" s="22">
        <v>12.737324484617202</v>
      </c>
      <c r="C20" s="22">
        <v>6.6236076193469344</v>
      </c>
      <c r="D20" s="22">
        <v>1.9230191787648587</v>
      </c>
      <c r="E20" s="22">
        <v>0.10283474336778867</v>
      </c>
      <c r="F20" s="22">
        <v>-3.4700594964969316</v>
      </c>
      <c r="G20" s="22">
        <v>28.944708465731338</v>
      </c>
      <c r="H20" s="22">
        <v>0.3217843905769584</v>
      </c>
      <c r="I20" s="22">
        <v>25.152864578657447</v>
      </c>
    </row>
    <row r="22" spans="1:12" x14ac:dyDescent="0.2">
      <c r="L22" s="25">
        <v>7895395.1087485543</v>
      </c>
    </row>
    <row r="24" spans="1:12" x14ac:dyDescent="0.2">
      <c r="A24" t="s">
        <v>198</v>
      </c>
    </row>
    <row r="25" spans="1:12" ht="17" thickBot="1" x14ac:dyDescent="0.25">
      <c r="H25">
        <f>B17+B18*11+B19*L22+B20*506</f>
        <v>27968.012325663756</v>
      </c>
    </row>
    <row r="26" spans="1:12" x14ac:dyDescent="0.2">
      <c r="A26" s="23" t="s">
        <v>199</v>
      </c>
      <c r="B26" s="23" t="s">
        <v>200</v>
      </c>
      <c r="C26" s="23" t="s">
        <v>201</v>
      </c>
    </row>
    <row r="27" spans="1:12" x14ac:dyDescent="0.2">
      <c r="A27">
        <v>1</v>
      </c>
      <c r="B27">
        <v>24777.462179103371</v>
      </c>
      <c r="C27">
        <v>1100.9078208966275</v>
      </c>
    </row>
    <row r="28" spans="1:12" x14ac:dyDescent="0.2">
      <c r="A28">
        <v>2</v>
      </c>
      <c r="B28">
        <v>26876.326471126467</v>
      </c>
      <c r="C28">
        <v>546.37352887353336</v>
      </c>
      <c r="H28" t="s">
        <v>204</v>
      </c>
    </row>
    <row r="29" spans="1:12" x14ac:dyDescent="0.2">
      <c r="A29">
        <v>3</v>
      </c>
      <c r="B29">
        <v>29824.560922544384</v>
      </c>
      <c r="C29">
        <v>-746.15092254438423</v>
      </c>
      <c r="D29" cm="1">
        <f t="array" ref="D29">SUM(ABS(C27:C36))</f>
        <v>6901.4429377513479</v>
      </c>
    </row>
    <row r="30" spans="1:12" x14ac:dyDescent="0.2">
      <c r="A30">
        <v>4</v>
      </c>
      <c r="B30">
        <v>32332.420481932946</v>
      </c>
      <c r="C30">
        <v>-1387.4804819329474</v>
      </c>
    </row>
    <row r="31" spans="1:12" x14ac:dyDescent="0.2">
      <c r="A31">
        <v>5</v>
      </c>
      <c r="B31">
        <v>34121.623685019847</v>
      </c>
      <c r="C31">
        <v>-937.88368501984951</v>
      </c>
    </row>
    <row r="32" spans="1:12" x14ac:dyDescent="0.2">
      <c r="A32">
        <v>6</v>
      </c>
      <c r="B32">
        <v>35794.935966039775</v>
      </c>
      <c r="C32">
        <v>69.724033960228553</v>
      </c>
    </row>
    <row r="33" spans="1:3" x14ac:dyDescent="0.2">
      <c r="A33">
        <v>7</v>
      </c>
      <c r="B33">
        <v>38500.474772169924</v>
      </c>
      <c r="C33">
        <v>472.45522783007618</v>
      </c>
    </row>
    <row r="34" spans="1:3" x14ac:dyDescent="0.2">
      <c r="A34">
        <v>8</v>
      </c>
      <c r="B34">
        <v>40716.323521197024</v>
      </c>
      <c r="C34">
        <v>1000.6764788029759</v>
      </c>
    </row>
    <row r="35" spans="1:3" x14ac:dyDescent="0.2">
      <c r="A35">
        <v>9</v>
      </c>
      <c r="B35">
        <v>31876.415621487824</v>
      </c>
      <c r="C35">
        <v>260.58437851217604</v>
      </c>
    </row>
    <row r="36" spans="1:3" ht="17" thickBot="1" x14ac:dyDescent="0.25">
      <c r="A36" s="22">
        <v>10</v>
      </c>
      <c r="B36" s="22">
        <v>33179.178601600768</v>
      </c>
      <c r="C36" s="22">
        <v>-379.20637937854917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93505-C4F8-4A49-BF4E-5CCCAE3B5AD1}">
  <dimension ref="A1:I34"/>
  <sheetViews>
    <sheetView zoomScale="60" zoomScaleNormal="60" workbookViewId="0">
      <selection activeCell="N5" sqref="N5"/>
    </sheetView>
  </sheetViews>
  <sheetFormatPr baseColWidth="10" defaultRowHeight="16" x14ac:dyDescent="0.2"/>
  <sheetData>
    <row r="1" spans="1:9" x14ac:dyDescent="0.2">
      <c r="A1" t="s">
        <v>175</v>
      </c>
    </row>
    <row r="2" spans="1:9" ht="17" thickBot="1" x14ac:dyDescent="0.25"/>
    <row r="3" spans="1:9" x14ac:dyDescent="0.2">
      <c r="A3" s="24" t="s">
        <v>176</v>
      </c>
      <c r="B3" s="24"/>
    </row>
    <row r="4" spans="1:9" x14ac:dyDescent="0.2">
      <c r="A4" t="s">
        <v>177</v>
      </c>
      <c r="B4">
        <v>0.92867766803584106</v>
      </c>
    </row>
    <row r="5" spans="1:9" x14ac:dyDescent="0.2">
      <c r="A5" t="s">
        <v>178</v>
      </c>
      <c r="B5">
        <v>0.86244221110848784</v>
      </c>
    </row>
    <row r="6" spans="1:9" x14ac:dyDescent="0.2">
      <c r="A6" t="s">
        <v>179</v>
      </c>
      <c r="B6">
        <v>0.84524748749704881</v>
      </c>
    </row>
    <row r="7" spans="1:9" x14ac:dyDescent="0.2">
      <c r="A7" t="s">
        <v>180</v>
      </c>
      <c r="B7">
        <v>333382.44781436602</v>
      </c>
    </row>
    <row r="8" spans="1:9" ht="17" thickBot="1" x14ac:dyDescent="0.25">
      <c r="A8" s="22" t="s">
        <v>181</v>
      </c>
      <c r="B8" s="22">
        <v>10</v>
      </c>
    </row>
    <row r="10" spans="1:9" ht="17" thickBot="1" x14ac:dyDescent="0.25">
      <c r="A10" t="s">
        <v>182</v>
      </c>
    </row>
    <row r="11" spans="1:9" x14ac:dyDescent="0.2">
      <c r="A11" s="23"/>
      <c r="B11" s="23" t="s">
        <v>186</v>
      </c>
      <c r="C11" s="23" t="s">
        <v>187</v>
      </c>
      <c r="D11" s="23" t="s">
        <v>188</v>
      </c>
      <c r="E11" s="23" t="s">
        <v>189</v>
      </c>
      <c r="F11" s="23" t="s">
        <v>190</v>
      </c>
    </row>
    <row r="12" spans="1:9" x14ac:dyDescent="0.2">
      <c r="A12" t="s">
        <v>183</v>
      </c>
      <c r="B12">
        <v>1</v>
      </c>
      <c r="C12">
        <v>5574684160462.0117</v>
      </c>
      <c r="D12">
        <v>5574684160462.0117</v>
      </c>
      <c r="E12">
        <v>50.157375634391492</v>
      </c>
      <c r="F12">
        <v>1.0380462897794775E-4</v>
      </c>
    </row>
    <row r="13" spans="1:9" x14ac:dyDescent="0.2">
      <c r="A13" t="s">
        <v>184</v>
      </c>
      <c r="B13">
        <v>8</v>
      </c>
      <c r="C13">
        <v>889150852085.58777</v>
      </c>
      <c r="D13">
        <v>111143856510.69847</v>
      </c>
    </row>
    <row r="14" spans="1:9" ht="17" thickBot="1" x14ac:dyDescent="0.25">
      <c r="A14" s="22" t="s">
        <v>11</v>
      </c>
      <c r="B14" s="22">
        <v>9</v>
      </c>
      <c r="C14" s="22">
        <v>6463835012547.5996</v>
      </c>
      <c r="D14" s="22"/>
      <c r="E14" s="22"/>
      <c r="F14" s="22"/>
    </row>
    <row r="15" spans="1:9" ht="17" thickBot="1" x14ac:dyDescent="0.25"/>
    <row r="16" spans="1:9" x14ac:dyDescent="0.2">
      <c r="A16" s="23"/>
      <c r="B16" s="23" t="s">
        <v>191</v>
      </c>
      <c r="C16" s="23" t="s">
        <v>180</v>
      </c>
      <c r="D16" s="23" t="s">
        <v>192</v>
      </c>
      <c r="E16" s="23" t="s">
        <v>193</v>
      </c>
      <c r="F16" s="23" t="s">
        <v>194</v>
      </c>
      <c r="G16" s="23" t="s">
        <v>195</v>
      </c>
      <c r="H16" s="23" t="s">
        <v>196</v>
      </c>
      <c r="I16" s="23" t="s">
        <v>197</v>
      </c>
    </row>
    <row r="17" spans="1:9" x14ac:dyDescent="0.2">
      <c r="A17" t="s">
        <v>185</v>
      </c>
      <c r="B17">
        <v>3922762.7333333329</v>
      </c>
      <c r="C17">
        <v>227743.56859926024</v>
      </c>
      <c r="D17">
        <v>17.224472056270724</v>
      </c>
      <c r="E17">
        <v>1.3135339970948572E-7</v>
      </c>
      <c r="F17">
        <v>3397585.1223772848</v>
      </c>
      <c r="G17">
        <v>4447940.3442893811</v>
      </c>
      <c r="H17">
        <v>3397585.1223772848</v>
      </c>
      <c r="I17">
        <v>4447940.3442893811</v>
      </c>
    </row>
    <row r="18" spans="1:9" ht="17" thickBot="1" x14ac:dyDescent="0.25">
      <c r="A18" s="22" t="s">
        <v>146</v>
      </c>
      <c r="B18" s="22">
        <v>259946.01212121217</v>
      </c>
      <c r="C18" s="22">
        <v>36704.199497274683</v>
      </c>
      <c r="D18" s="22">
        <v>7.0821872069574319</v>
      </c>
      <c r="E18" s="22">
        <v>1.0380462897794764E-4</v>
      </c>
      <c r="F18" s="22">
        <v>175305.97630113806</v>
      </c>
      <c r="G18" s="22">
        <v>344586.04794128629</v>
      </c>
      <c r="H18" s="22">
        <v>175305.97630113806</v>
      </c>
      <c r="I18" s="22">
        <v>344586.04794128629</v>
      </c>
    </row>
    <row r="22" spans="1:9" x14ac:dyDescent="0.2">
      <c r="A22" t="s">
        <v>198</v>
      </c>
    </row>
    <row r="23" spans="1:9" ht="17" thickBot="1" x14ac:dyDescent="0.25"/>
    <row r="24" spans="1:9" x14ac:dyDescent="0.2">
      <c r="A24" s="23" t="s">
        <v>199</v>
      </c>
      <c r="B24" s="23" t="s">
        <v>205</v>
      </c>
      <c r="C24" s="23" t="s">
        <v>201</v>
      </c>
    </row>
    <row r="25" spans="1:9" x14ac:dyDescent="0.2">
      <c r="A25">
        <v>1</v>
      </c>
      <c r="B25">
        <v>4182708.7454545451</v>
      </c>
      <c r="C25">
        <v>276364.25454545487</v>
      </c>
    </row>
    <row r="26" spans="1:9" x14ac:dyDescent="0.2">
      <c r="A26">
        <v>2</v>
      </c>
      <c r="B26">
        <v>4442654.7575757569</v>
      </c>
      <c r="C26">
        <v>192525.24242424313</v>
      </c>
    </row>
    <row r="27" spans="1:9" x14ac:dyDescent="0.2">
      <c r="A27">
        <v>3</v>
      </c>
      <c r="B27">
        <v>4702600.7696969695</v>
      </c>
      <c r="C27">
        <v>19443.230303030461</v>
      </c>
    </row>
    <row r="28" spans="1:9" x14ac:dyDescent="0.2">
      <c r="A28">
        <v>4</v>
      </c>
      <c r="B28">
        <v>4962546.7818181813</v>
      </c>
      <c r="C28">
        <v>-129948.78181818128</v>
      </c>
    </row>
    <row r="29" spans="1:9" x14ac:dyDescent="0.2">
      <c r="A29">
        <v>5</v>
      </c>
      <c r="B29">
        <v>5222492.7939393939</v>
      </c>
      <c r="C29">
        <v>-176471.79393939395</v>
      </c>
    </row>
    <row r="30" spans="1:9" x14ac:dyDescent="0.2">
      <c r="A30">
        <v>6</v>
      </c>
      <c r="B30">
        <v>5482438.8060606057</v>
      </c>
      <c r="C30">
        <v>-223953.80606060568</v>
      </c>
    </row>
    <row r="31" spans="1:9" x14ac:dyDescent="0.2">
      <c r="A31">
        <v>7</v>
      </c>
      <c r="B31">
        <v>5742384.8181818184</v>
      </c>
      <c r="C31">
        <v>-339566.81818181835</v>
      </c>
    </row>
    <row r="32" spans="1:9" x14ac:dyDescent="0.2">
      <c r="A32">
        <v>8</v>
      </c>
      <c r="B32">
        <v>6002330.8303030301</v>
      </c>
      <c r="C32">
        <v>-442920.83030303009</v>
      </c>
    </row>
    <row r="33" spans="1:3" x14ac:dyDescent="0.2">
      <c r="A33">
        <v>9</v>
      </c>
      <c r="B33">
        <v>6262276.8424242418</v>
      </c>
      <c r="C33">
        <v>298826.15757575817</v>
      </c>
    </row>
    <row r="34" spans="1:3" ht="17" thickBot="1" x14ac:dyDescent="0.25">
      <c r="A34" s="22">
        <v>10</v>
      </c>
      <c r="B34" s="22">
        <v>6522222.8545454545</v>
      </c>
      <c r="C34" s="22">
        <v>525703.14545454551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BC9D2-EDB0-434C-8E21-4EF8E2BA0556}">
  <dimension ref="A1:I34"/>
  <sheetViews>
    <sheetView zoomScale="60" zoomScaleNormal="60" workbookViewId="0">
      <selection activeCell="N5" sqref="N5"/>
    </sheetView>
  </sheetViews>
  <sheetFormatPr baseColWidth="10" defaultRowHeight="16" x14ac:dyDescent="0.2"/>
  <sheetData>
    <row r="1" spans="1:9" x14ac:dyDescent="0.2">
      <c r="A1" t="s">
        <v>175</v>
      </c>
    </row>
    <row r="2" spans="1:9" ht="17" thickBot="1" x14ac:dyDescent="0.25"/>
    <row r="3" spans="1:9" x14ac:dyDescent="0.2">
      <c r="A3" s="24" t="s">
        <v>176</v>
      </c>
      <c r="B3" s="24"/>
    </row>
    <row r="4" spans="1:9" x14ac:dyDescent="0.2">
      <c r="A4" t="s">
        <v>177</v>
      </c>
      <c r="B4">
        <v>0.95832082340283908</v>
      </c>
    </row>
    <row r="5" spans="1:9" x14ac:dyDescent="0.2">
      <c r="A5" t="s">
        <v>178</v>
      </c>
      <c r="B5">
        <v>0.91837880056749555</v>
      </c>
    </row>
    <row r="6" spans="1:9" x14ac:dyDescent="0.2">
      <c r="A6" t="s">
        <v>179</v>
      </c>
      <c r="B6">
        <v>0.90817615063843249</v>
      </c>
    </row>
    <row r="7" spans="1:9" x14ac:dyDescent="0.2">
      <c r="A7" t="s">
        <v>180</v>
      </c>
      <c r="B7">
        <v>83681.741789425767</v>
      </c>
    </row>
    <row r="8" spans="1:9" ht="17" thickBot="1" x14ac:dyDescent="0.25">
      <c r="A8" s="22" t="s">
        <v>181</v>
      </c>
      <c r="B8" s="22">
        <v>10</v>
      </c>
    </row>
    <row r="10" spans="1:9" ht="17" thickBot="1" x14ac:dyDescent="0.25">
      <c r="A10" t="s">
        <v>182</v>
      </c>
    </row>
    <row r="11" spans="1:9" x14ac:dyDescent="0.2">
      <c r="A11" s="23"/>
      <c r="B11" s="23" t="s">
        <v>186</v>
      </c>
      <c r="C11" s="23" t="s">
        <v>187</v>
      </c>
      <c r="D11" s="23" t="s">
        <v>188</v>
      </c>
      <c r="E11" s="23" t="s">
        <v>189</v>
      </c>
      <c r="F11" s="23" t="s">
        <v>190</v>
      </c>
    </row>
    <row r="12" spans="1:9" x14ac:dyDescent="0.2">
      <c r="A12" t="s">
        <v>183</v>
      </c>
      <c r="B12">
        <v>1</v>
      </c>
      <c r="C12">
        <v>630333352099.10291</v>
      </c>
      <c r="D12">
        <v>630333352099.10291</v>
      </c>
      <c r="E12">
        <v>90.013752010781104</v>
      </c>
      <c r="F12">
        <v>1.2553529764084956E-5</v>
      </c>
    </row>
    <row r="13" spans="1:9" x14ac:dyDescent="0.2">
      <c r="A13" t="s">
        <v>184</v>
      </c>
      <c r="B13">
        <v>8</v>
      </c>
      <c r="C13">
        <v>56021071271.297012</v>
      </c>
      <c r="D13">
        <v>7002633908.9121265</v>
      </c>
    </row>
    <row r="14" spans="1:9" ht="17" thickBot="1" x14ac:dyDescent="0.25">
      <c r="A14" s="22" t="s">
        <v>11</v>
      </c>
      <c r="B14" s="22">
        <v>9</v>
      </c>
      <c r="C14" s="22">
        <v>686354423370.3999</v>
      </c>
      <c r="D14" s="22"/>
      <c r="E14" s="22"/>
      <c r="F14" s="22"/>
    </row>
    <row r="15" spans="1:9" ht="17" thickBot="1" x14ac:dyDescent="0.25"/>
    <row r="16" spans="1:9" x14ac:dyDescent="0.2">
      <c r="A16" s="23"/>
      <c r="B16" s="23" t="s">
        <v>191</v>
      </c>
      <c r="C16" s="23" t="s">
        <v>180</v>
      </c>
      <c r="D16" s="23" t="s">
        <v>192</v>
      </c>
      <c r="E16" s="23" t="s">
        <v>193</v>
      </c>
      <c r="F16" s="23" t="s">
        <v>194</v>
      </c>
      <c r="G16" s="23" t="s">
        <v>195</v>
      </c>
      <c r="H16" s="23" t="s">
        <v>196</v>
      </c>
      <c r="I16" s="23" t="s">
        <v>197</v>
      </c>
    </row>
    <row r="17" spans="1:9" x14ac:dyDescent="0.2">
      <c r="A17" t="s">
        <v>185</v>
      </c>
      <c r="B17">
        <v>77807.666666666744</v>
      </c>
      <c r="C17">
        <v>57165.512541732649</v>
      </c>
      <c r="D17">
        <v>1.3610945342240159</v>
      </c>
      <c r="E17">
        <v>0.21058265113118732</v>
      </c>
      <c r="F17">
        <v>-54016.241645634436</v>
      </c>
      <c r="G17">
        <v>209631.57497896792</v>
      </c>
      <c r="H17">
        <v>-54016.241645634436</v>
      </c>
      <c r="I17">
        <v>209631.57497896792</v>
      </c>
    </row>
    <row r="18" spans="1:9" ht="17" thickBot="1" x14ac:dyDescent="0.25">
      <c r="A18" s="22" t="s">
        <v>146</v>
      </c>
      <c r="B18" s="22">
        <v>87409.406060606052</v>
      </c>
      <c r="C18" s="22">
        <v>9213.0565512818102</v>
      </c>
      <c r="D18" s="22">
        <v>9.4875577474280028</v>
      </c>
      <c r="E18" s="22">
        <v>1.2553529764084932E-5</v>
      </c>
      <c r="F18" s="22">
        <v>66164.059555480359</v>
      </c>
      <c r="G18" s="22">
        <v>108654.75256573175</v>
      </c>
      <c r="H18" s="22">
        <v>66164.059555480359</v>
      </c>
      <c r="I18" s="22">
        <v>108654.75256573175</v>
      </c>
    </row>
    <row r="22" spans="1:9" x14ac:dyDescent="0.2">
      <c r="A22" t="s">
        <v>198</v>
      </c>
    </row>
    <row r="23" spans="1:9" ht="17" thickBot="1" x14ac:dyDescent="0.25"/>
    <row r="24" spans="1:9" x14ac:dyDescent="0.2">
      <c r="A24" s="23" t="s">
        <v>199</v>
      </c>
      <c r="B24" s="23" t="s">
        <v>206</v>
      </c>
      <c r="C24" s="23" t="s">
        <v>201</v>
      </c>
    </row>
    <row r="25" spans="1:9" x14ac:dyDescent="0.2">
      <c r="A25">
        <v>1</v>
      </c>
      <c r="B25">
        <v>165217.07272727281</v>
      </c>
      <c r="C25">
        <v>95553.927272727189</v>
      </c>
    </row>
    <row r="26" spans="1:9" x14ac:dyDescent="0.2">
      <c r="A26">
        <v>2</v>
      </c>
      <c r="B26">
        <v>252626.47878787885</v>
      </c>
      <c r="C26">
        <v>44676.521212121152</v>
      </c>
    </row>
    <row r="27" spans="1:9" x14ac:dyDescent="0.2">
      <c r="A27">
        <v>3</v>
      </c>
      <c r="B27">
        <v>340035.88484848489</v>
      </c>
      <c r="C27">
        <v>-2417.8848484848859</v>
      </c>
    </row>
    <row r="28" spans="1:9" x14ac:dyDescent="0.2">
      <c r="A28">
        <v>4</v>
      </c>
      <c r="B28">
        <v>427445.29090909095</v>
      </c>
      <c r="C28">
        <v>-44056.290909090952</v>
      </c>
    </row>
    <row r="29" spans="1:9" x14ac:dyDescent="0.2">
      <c r="A29">
        <v>5</v>
      </c>
      <c r="B29">
        <v>514854.69696969702</v>
      </c>
      <c r="C29">
        <v>-71902.696969697019</v>
      </c>
    </row>
    <row r="30" spans="1:9" x14ac:dyDescent="0.2">
      <c r="A30">
        <v>6</v>
      </c>
      <c r="B30">
        <v>602264.10303030303</v>
      </c>
      <c r="C30">
        <v>-95309.103030303027</v>
      </c>
    </row>
    <row r="31" spans="1:9" x14ac:dyDescent="0.2">
      <c r="A31">
        <v>7</v>
      </c>
      <c r="B31">
        <v>689673.50909090915</v>
      </c>
      <c r="C31">
        <v>-119900.50909090915</v>
      </c>
    </row>
    <row r="32" spans="1:9" x14ac:dyDescent="0.2">
      <c r="A32">
        <v>8</v>
      </c>
      <c r="B32">
        <v>777082.91515151516</v>
      </c>
      <c r="C32">
        <v>34473.084848484839</v>
      </c>
    </row>
    <row r="33" spans="1:3" x14ac:dyDescent="0.2">
      <c r="A33">
        <v>9</v>
      </c>
      <c r="B33">
        <v>864492.32121212117</v>
      </c>
      <c r="C33">
        <v>95370.678787878831</v>
      </c>
    </row>
    <row r="34" spans="1:3" ht="17" thickBot="1" x14ac:dyDescent="0.25">
      <c r="A34" s="22">
        <v>10</v>
      </c>
      <c r="B34" s="22">
        <v>951901.72727272729</v>
      </c>
      <c r="C34" s="22">
        <v>63512.272727272706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AC802-3A82-CA46-9CAD-1BDAF5960393}">
  <dimension ref="A1:J118"/>
  <sheetViews>
    <sheetView zoomScale="60" zoomScaleNormal="60" workbookViewId="0">
      <selection activeCell="N5" sqref="N5"/>
    </sheetView>
  </sheetViews>
  <sheetFormatPr baseColWidth="10" defaultRowHeight="16" x14ac:dyDescent="0.2"/>
  <cols>
    <col min="4" max="4" width="12.1640625" bestFit="1" customWidth="1"/>
  </cols>
  <sheetData>
    <row r="1" spans="1:9" x14ac:dyDescent="0.2">
      <c r="A1" t="s">
        <v>175</v>
      </c>
    </row>
    <row r="2" spans="1:9" ht="17" thickBot="1" x14ac:dyDescent="0.25"/>
    <row r="3" spans="1:9" x14ac:dyDescent="0.2">
      <c r="A3" s="24" t="s">
        <v>176</v>
      </c>
      <c r="B3" s="24"/>
    </row>
    <row r="4" spans="1:9" x14ac:dyDescent="0.2">
      <c r="A4" t="s">
        <v>177</v>
      </c>
      <c r="B4">
        <v>0.94716031223708386</v>
      </c>
    </row>
    <row r="5" spans="1:9" x14ac:dyDescent="0.2">
      <c r="A5" t="s">
        <v>178</v>
      </c>
      <c r="B5">
        <v>0.89711265707705012</v>
      </c>
    </row>
    <row r="6" spans="1:9" x14ac:dyDescent="0.2">
      <c r="A6" t="s">
        <v>179</v>
      </c>
      <c r="B6">
        <v>0.89232719926668047</v>
      </c>
    </row>
    <row r="7" spans="1:9" x14ac:dyDescent="0.2">
      <c r="A7" t="s">
        <v>180</v>
      </c>
      <c r="B7">
        <v>81873.819566000355</v>
      </c>
    </row>
    <row r="8" spans="1:9" ht="17" thickBot="1" x14ac:dyDescent="0.25">
      <c r="A8" s="22" t="s">
        <v>181</v>
      </c>
      <c r="B8" s="22">
        <v>91</v>
      </c>
    </row>
    <row r="10" spans="1:9" ht="17" thickBot="1" x14ac:dyDescent="0.25">
      <c r="A10" t="s">
        <v>182</v>
      </c>
    </row>
    <row r="11" spans="1:9" x14ac:dyDescent="0.2">
      <c r="A11" s="23"/>
      <c r="B11" s="23" t="s">
        <v>186</v>
      </c>
      <c r="C11" s="23" t="s">
        <v>187</v>
      </c>
      <c r="D11" s="23" t="s">
        <v>188</v>
      </c>
      <c r="E11" s="23" t="s">
        <v>189</v>
      </c>
      <c r="F11" s="23" t="s">
        <v>190</v>
      </c>
    </row>
    <row r="12" spans="1:9" x14ac:dyDescent="0.2">
      <c r="A12" t="s">
        <v>183</v>
      </c>
      <c r="B12">
        <v>4</v>
      </c>
      <c r="C12">
        <v>5026591432043.5723</v>
      </c>
      <c r="D12">
        <v>1256647858010.8931</v>
      </c>
      <c r="E12">
        <v>187.46642278050538</v>
      </c>
      <c r="F12">
        <v>1.3458421007156482E-41</v>
      </c>
    </row>
    <row r="13" spans="1:9" x14ac:dyDescent="0.2">
      <c r="A13" t="s">
        <v>184</v>
      </c>
      <c r="B13">
        <v>86</v>
      </c>
      <c r="C13">
        <v>576485720408.03442</v>
      </c>
      <c r="D13">
        <v>6703322330.3259821</v>
      </c>
    </row>
    <row r="14" spans="1:9" ht="17" thickBot="1" x14ac:dyDescent="0.25">
      <c r="A14" s="22" t="s">
        <v>11</v>
      </c>
      <c r="B14" s="22">
        <v>90</v>
      </c>
      <c r="C14" s="22">
        <v>5603077152451.6064</v>
      </c>
      <c r="D14" s="22"/>
      <c r="E14" s="22"/>
      <c r="F14" s="22"/>
    </row>
    <row r="15" spans="1:9" ht="17" thickBot="1" x14ac:dyDescent="0.25"/>
    <row r="16" spans="1:9" x14ac:dyDescent="0.2">
      <c r="A16" s="23"/>
      <c r="B16" s="23" t="s">
        <v>191</v>
      </c>
      <c r="C16" s="23" t="s">
        <v>180</v>
      </c>
      <c r="D16" s="23" t="s">
        <v>192</v>
      </c>
      <c r="E16" s="23" t="s">
        <v>193</v>
      </c>
      <c r="F16" s="23" t="s">
        <v>194</v>
      </c>
      <c r="G16" s="23" t="s">
        <v>195</v>
      </c>
      <c r="H16" s="23" t="s">
        <v>196</v>
      </c>
      <c r="I16" s="23" t="s">
        <v>197</v>
      </c>
    </row>
    <row r="17" spans="1:10" x14ac:dyDescent="0.2">
      <c r="A17" t="s">
        <v>185</v>
      </c>
      <c r="B17">
        <v>1484105.3372434019</v>
      </c>
      <c r="C17">
        <v>23038.263652828689</v>
      </c>
      <c r="D17">
        <v>64.419148925799362</v>
      </c>
      <c r="E17">
        <v>1.4550287445781749E-74</v>
      </c>
      <c r="F17">
        <v>1438306.7848755906</v>
      </c>
      <c r="G17">
        <v>1529903.8896112132</v>
      </c>
      <c r="H17">
        <v>1438306.7848755906</v>
      </c>
      <c r="I17">
        <v>1529903.8896112132</v>
      </c>
    </row>
    <row r="18" spans="1:10" x14ac:dyDescent="0.2">
      <c r="A18" t="s">
        <v>219</v>
      </c>
      <c r="B18">
        <v>-8944.3027859237536</v>
      </c>
      <c r="C18">
        <v>326.85787319687216</v>
      </c>
      <c r="D18">
        <v>-27.364501575081977</v>
      </c>
      <c r="E18">
        <v>3.2471544476208758E-44</v>
      </c>
      <c r="F18">
        <v>-9594.0747326303517</v>
      </c>
      <c r="G18">
        <v>-8294.5308392171555</v>
      </c>
      <c r="H18">
        <v>-9594.0747326303517</v>
      </c>
      <c r="I18">
        <v>-8294.5308392171555</v>
      </c>
    </row>
    <row r="19" spans="1:10" x14ac:dyDescent="0.2">
      <c r="A19" t="s">
        <v>215</v>
      </c>
      <c r="B19">
        <v>5482.8517786561279</v>
      </c>
      <c r="C19">
        <v>24416.086224679133</v>
      </c>
      <c r="D19">
        <v>0.22455899476281366</v>
      </c>
      <c r="E19">
        <v>0.82285504414962851</v>
      </c>
      <c r="F19">
        <v>-43054.721209864801</v>
      </c>
      <c r="G19">
        <v>54020.424767177057</v>
      </c>
      <c r="H19">
        <v>-43054.721209864801</v>
      </c>
      <c r="I19">
        <v>54020.424767177057</v>
      </c>
    </row>
    <row r="20" spans="1:10" x14ac:dyDescent="0.2">
      <c r="A20" t="s">
        <v>216</v>
      </c>
      <c r="B20">
        <v>7333.3316014280263</v>
      </c>
      <c r="C20">
        <v>24418.273948013546</v>
      </c>
      <c r="D20">
        <v>0.30032145666973326</v>
      </c>
      <c r="E20">
        <v>0.76465673867936812</v>
      </c>
      <c r="F20">
        <v>-41208.590437143175</v>
      </c>
      <c r="G20">
        <v>55875.253639999231</v>
      </c>
      <c r="H20">
        <v>-41208.590437143175</v>
      </c>
      <c r="I20">
        <v>55875.253639999231</v>
      </c>
    </row>
    <row r="21" spans="1:10" ht="17" thickBot="1" x14ac:dyDescent="0.25">
      <c r="A21" s="22" t="s">
        <v>218</v>
      </c>
      <c r="B21" s="22">
        <v>1173.3284776233538</v>
      </c>
      <c r="C21" s="22">
        <v>24418.27394801355</v>
      </c>
      <c r="D21" s="22">
        <v>4.8051245559836357E-2</v>
      </c>
      <c r="E21" s="22">
        <v>0.96178681695078927</v>
      </c>
      <c r="F21" s="22">
        <v>-47368.593560947855</v>
      </c>
      <c r="G21" s="22">
        <v>49715.250516194566</v>
      </c>
      <c r="H21" s="22">
        <v>-47368.593560947855</v>
      </c>
      <c r="I21" s="22">
        <v>49715.250516194566</v>
      </c>
    </row>
    <row r="23" spans="1:10" x14ac:dyDescent="0.2">
      <c r="J23" s="26" t="s">
        <v>221</v>
      </c>
    </row>
    <row r="25" spans="1:10" x14ac:dyDescent="0.2">
      <c r="A25" t="s">
        <v>198</v>
      </c>
    </row>
    <row r="26" spans="1:10" ht="17" thickBot="1" x14ac:dyDescent="0.25"/>
    <row r="27" spans="1:10" x14ac:dyDescent="0.2">
      <c r="A27" s="23" t="s">
        <v>199</v>
      </c>
      <c r="B27" s="23" t="s">
        <v>220</v>
      </c>
      <c r="C27" s="23" t="s">
        <v>201</v>
      </c>
    </row>
    <row r="28" spans="1:10" x14ac:dyDescent="0.2">
      <c r="A28">
        <v>1</v>
      </c>
      <c r="B28">
        <v>1482494.3660589063</v>
      </c>
      <c r="C28">
        <v>296130.63394109369</v>
      </c>
    </row>
    <row r="29" spans="1:10" x14ac:dyDescent="0.2">
      <c r="A29">
        <v>2</v>
      </c>
      <c r="B29">
        <v>1471699.5834502107</v>
      </c>
      <c r="C29">
        <v>273638.41654978925</v>
      </c>
    </row>
    <row r="30" spans="1:10" x14ac:dyDescent="0.2">
      <c r="A30">
        <v>3</v>
      </c>
      <c r="B30">
        <v>1458445.757363254</v>
      </c>
      <c r="C30">
        <v>226350.24263674603</v>
      </c>
    </row>
    <row r="31" spans="1:10" x14ac:dyDescent="0.2">
      <c r="A31">
        <v>4</v>
      </c>
      <c r="B31">
        <v>1448328.1260997069</v>
      </c>
      <c r="C31">
        <v>193340.87390029314</v>
      </c>
    </row>
    <row r="32" spans="1:10" x14ac:dyDescent="0.2">
      <c r="A32">
        <v>5</v>
      </c>
      <c r="B32">
        <v>1446717.1549152113</v>
      </c>
      <c r="C32">
        <v>212632.84508478874</v>
      </c>
    </row>
    <row r="33" spans="1:3" x14ac:dyDescent="0.2">
      <c r="A33">
        <v>6</v>
      </c>
      <c r="B33">
        <v>1435922.3723065155</v>
      </c>
      <c r="C33">
        <v>139365.62769348454</v>
      </c>
    </row>
    <row r="34" spans="1:3" x14ac:dyDescent="0.2">
      <c r="A34">
        <v>7</v>
      </c>
      <c r="B34">
        <v>1422668.5462195592</v>
      </c>
      <c r="C34">
        <v>43866.453780440846</v>
      </c>
    </row>
    <row r="35" spans="1:3" x14ac:dyDescent="0.2">
      <c r="A35">
        <v>8</v>
      </c>
      <c r="B35">
        <v>1412550.9149560118</v>
      </c>
      <c r="C35">
        <v>43709.085043988191</v>
      </c>
    </row>
    <row r="36" spans="1:3" x14ac:dyDescent="0.2">
      <c r="A36">
        <v>9</v>
      </c>
      <c r="B36">
        <v>1410939.9437715162</v>
      </c>
      <c r="C36">
        <v>-120727.94377151621</v>
      </c>
    </row>
    <row r="37" spans="1:3" x14ac:dyDescent="0.2">
      <c r="A37">
        <v>10</v>
      </c>
      <c r="B37">
        <v>1400145.1611628206</v>
      </c>
      <c r="C37">
        <v>-53742.161162820645</v>
      </c>
    </row>
    <row r="38" spans="1:3" x14ac:dyDescent="0.2">
      <c r="A38">
        <v>11</v>
      </c>
      <c r="B38">
        <v>1386891.3350758641</v>
      </c>
      <c r="C38">
        <v>-18584.335075864103</v>
      </c>
    </row>
    <row r="39" spans="1:3" x14ac:dyDescent="0.2">
      <c r="A39">
        <v>12</v>
      </c>
      <c r="B39">
        <v>1376773.703812317</v>
      </c>
      <c r="C39">
        <v>-15091.703812316991</v>
      </c>
    </row>
    <row r="40" spans="1:3" x14ac:dyDescent="0.2">
      <c r="A40">
        <v>13</v>
      </c>
      <c r="B40">
        <v>1375162.7326278212</v>
      </c>
      <c r="C40">
        <v>-29955.732627821155</v>
      </c>
    </row>
    <row r="41" spans="1:3" x14ac:dyDescent="0.2">
      <c r="A41">
        <v>14</v>
      </c>
      <c r="B41">
        <v>1364367.9500191254</v>
      </c>
      <c r="C41">
        <v>-36745.950019125361</v>
      </c>
    </row>
    <row r="42" spans="1:3" x14ac:dyDescent="0.2">
      <c r="A42">
        <v>15</v>
      </c>
      <c r="B42">
        <v>1351114.1239321691</v>
      </c>
      <c r="C42">
        <v>-24275.123932169052</v>
      </c>
    </row>
    <row r="43" spans="1:3" x14ac:dyDescent="0.2">
      <c r="A43">
        <v>16</v>
      </c>
      <c r="B43">
        <v>1340996.4926686219</v>
      </c>
      <c r="C43">
        <v>-21352.492668621941</v>
      </c>
    </row>
    <row r="44" spans="1:3" x14ac:dyDescent="0.2">
      <c r="A44">
        <v>17</v>
      </c>
      <c r="B44">
        <v>1339385.5214841261</v>
      </c>
      <c r="C44">
        <v>-27038.521484126104</v>
      </c>
    </row>
    <row r="45" spans="1:3" x14ac:dyDescent="0.2">
      <c r="A45">
        <v>18</v>
      </c>
      <c r="B45">
        <v>1328590.7388754305</v>
      </c>
      <c r="C45">
        <v>-28935.738875430543</v>
      </c>
    </row>
    <row r="46" spans="1:3" x14ac:dyDescent="0.2">
      <c r="A46">
        <v>19</v>
      </c>
      <c r="B46">
        <v>1315336.912788474</v>
      </c>
      <c r="C46">
        <v>-23584.912788474001</v>
      </c>
    </row>
    <row r="47" spans="1:3" x14ac:dyDescent="0.2">
      <c r="A47">
        <v>20</v>
      </c>
      <c r="B47">
        <v>1305219.2815249269</v>
      </c>
      <c r="C47">
        <v>-45263.28152492689</v>
      </c>
    </row>
    <row r="48" spans="1:3" x14ac:dyDescent="0.2">
      <c r="A48">
        <v>21</v>
      </c>
      <c r="B48">
        <v>1303608.3103404313</v>
      </c>
      <c r="C48">
        <v>-56272.310340431286</v>
      </c>
    </row>
    <row r="49" spans="1:3" x14ac:dyDescent="0.2">
      <c r="A49">
        <v>22</v>
      </c>
      <c r="B49">
        <v>1292813.5277317353</v>
      </c>
      <c r="C49">
        <v>-45836.527731735259</v>
      </c>
    </row>
    <row r="50" spans="1:3" x14ac:dyDescent="0.2">
      <c r="A50">
        <v>23</v>
      </c>
      <c r="B50">
        <v>1279559.701644779</v>
      </c>
      <c r="C50">
        <v>-53223.70164477895</v>
      </c>
    </row>
    <row r="51" spans="1:3" x14ac:dyDescent="0.2">
      <c r="A51">
        <v>24</v>
      </c>
      <c r="B51">
        <v>1269442.0703812318</v>
      </c>
      <c r="C51">
        <v>-55549.070381231839</v>
      </c>
    </row>
    <row r="52" spans="1:3" x14ac:dyDescent="0.2">
      <c r="A52">
        <v>25</v>
      </c>
      <c r="B52">
        <v>1267831.0991967362</v>
      </c>
      <c r="C52">
        <v>-65146.099196736235</v>
      </c>
    </row>
    <row r="53" spans="1:3" x14ac:dyDescent="0.2">
      <c r="A53">
        <v>26</v>
      </c>
      <c r="B53">
        <v>1257036.3165880404</v>
      </c>
      <c r="C53">
        <v>-67352.316588040441</v>
      </c>
    </row>
    <row r="54" spans="1:3" x14ac:dyDescent="0.2">
      <c r="A54">
        <v>27</v>
      </c>
      <c r="B54">
        <v>1243782.4905010839</v>
      </c>
      <c r="C54">
        <v>-55972.490501083899</v>
      </c>
    </row>
    <row r="55" spans="1:3" x14ac:dyDescent="0.2">
      <c r="A55">
        <v>28</v>
      </c>
      <c r="B55">
        <v>1233664.8592375368</v>
      </c>
      <c r="C55">
        <v>-41714.859237536788</v>
      </c>
    </row>
    <row r="56" spans="1:3" x14ac:dyDescent="0.2">
      <c r="A56">
        <v>29</v>
      </c>
      <c r="B56">
        <v>1232053.8880530412</v>
      </c>
      <c r="C56">
        <v>-51487.888053041184</v>
      </c>
    </row>
    <row r="57" spans="1:3" x14ac:dyDescent="0.2">
      <c r="A57">
        <v>30</v>
      </c>
      <c r="B57">
        <v>1221259.1054443456</v>
      </c>
      <c r="C57">
        <v>-59541.105444345623</v>
      </c>
    </row>
    <row r="58" spans="1:3" x14ac:dyDescent="0.2">
      <c r="A58">
        <v>31</v>
      </c>
      <c r="B58">
        <v>1208005.2793573891</v>
      </c>
      <c r="C58">
        <v>-37593.279357389081</v>
      </c>
    </row>
    <row r="59" spans="1:3" x14ac:dyDescent="0.2">
      <c r="A59">
        <v>32</v>
      </c>
      <c r="B59">
        <v>1197887.6480938417</v>
      </c>
      <c r="C59">
        <v>-28729.648093841737</v>
      </c>
    </row>
    <row r="60" spans="1:3" x14ac:dyDescent="0.2">
      <c r="A60">
        <v>33</v>
      </c>
      <c r="B60">
        <v>1196276.6769093461</v>
      </c>
      <c r="C60">
        <v>-34977.676909346133</v>
      </c>
    </row>
    <row r="61" spans="1:3" x14ac:dyDescent="0.2">
      <c r="A61">
        <v>34</v>
      </c>
      <c r="B61">
        <v>1185481.8943006503</v>
      </c>
      <c r="C61">
        <v>-51170.89430065034</v>
      </c>
    </row>
    <row r="62" spans="1:3" x14ac:dyDescent="0.2">
      <c r="A62">
        <v>35</v>
      </c>
      <c r="B62">
        <v>1172228.0682136938</v>
      </c>
      <c r="C62">
        <v>-48175.068213693798</v>
      </c>
    </row>
    <row r="63" spans="1:3" x14ac:dyDescent="0.2">
      <c r="A63">
        <v>36</v>
      </c>
      <c r="B63">
        <v>1162110.4369501467</v>
      </c>
      <c r="C63">
        <v>-43729.436950146686</v>
      </c>
    </row>
    <row r="64" spans="1:3" x14ac:dyDescent="0.2">
      <c r="A64">
        <v>37</v>
      </c>
      <c r="B64">
        <v>1160499.4657656511</v>
      </c>
      <c r="C64">
        <v>-52714.465765651083</v>
      </c>
    </row>
    <row r="65" spans="1:3" x14ac:dyDescent="0.2">
      <c r="A65">
        <v>38</v>
      </c>
      <c r="B65">
        <v>1149704.6831569555</v>
      </c>
      <c r="C65">
        <v>-40850.683156955522</v>
      </c>
    </row>
    <row r="66" spans="1:3" x14ac:dyDescent="0.2">
      <c r="A66">
        <v>39</v>
      </c>
      <c r="B66">
        <v>1136450.857069999</v>
      </c>
      <c r="C66">
        <v>-47277.85706999898</v>
      </c>
    </row>
    <row r="67" spans="1:3" x14ac:dyDescent="0.2">
      <c r="A67">
        <v>40</v>
      </c>
      <c r="B67">
        <v>1126333.2258064519</v>
      </c>
      <c r="C67">
        <v>-52414.225806451868</v>
      </c>
    </row>
    <row r="68" spans="1:3" x14ac:dyDescent="0.2">
      <c r="A68">
        <v>41</v>
      </c>
      <c r="B68">
        <v>1124722.254621956</v>
      </c>
      <c r="C68">
        <v>-59785.254621956032</v>
      </c>
    </row>
    <row r="69" spans="1:3" x14ac:dyDescent="0.2">
      <c r="A69">
        <v>42</v>
      </c>
      <c r="B69">
        <v>1113927.4720132602</v>
      </c>
      <c r="C69">
        <v>-45044.472013260238</v>
      </c>
    </row>
    <row r="70" spans="1:3" x14ac:dyDescent="0.2">
      <c r="A70">
        <v>43</v>
      </c>
      <c r="B70">
        <v>1100673.6459263039</v>
      </c>
      <c r="C70">
        <v>-53854.645926303929</v>
      </c>
    </row>
    <row r="71" spans="1:3" x14ac:dyDescent="0.2">
      <c r="A71">
        <v>44</v>
      </c>
      <c r="B71">
        <v>1090556.0146627568</v>
      </c>
      <c r="C71">
        <v>-61252.014662756817</v>
      </c>
    </row>
    <row r="72" spans="1:3" x14ac:dyDescent="0.2">
      <c r="A72">
        <v>45</v>
      </c>
      <c r="B72">
        <v>1088945.043478261</v>
      </c>
      <c r="C72">
        <v>-68276.043478260981</v>
      </c>
    </row>
    <row r="73" spans="1:3" x14ac:dyDescent="0.2">
      <c r="A73">
        <v>46</v>
      </c>
      <c r="B73">
        <v>1078150.2608695654</v>
      </c>
      <c r="C73">
        <v>-73185.26086956542</v>
      </c>
    </row>
    <row r="74" spans="1:3" x14ac:dyDescent="0.2">
      <c r="A74">
        <v>47</v>
      </c>
      <c r="B74">
        <v>1064896.4347826089</v>
      </c>
      <c r="C74">
        <v>-83550.434782608878</v>
      </c>
    </row>
    <row r="75" spans="1:3" x14ac:dyDescent="0.2">
      <c r="A75">
        <v>48</v>
      </c>
      <c r="B75">
        <v>1054778.8035190618</v>
      </c>
      <c r="C75">
        <v>-101498.80351906177</v>
      </c>
    </row>
    <row r="76" spans="1:3" x14ac:dyDescent="0.2">
      <c r="A76">
        <v>49</v>
      </c>
      <c r="B76">
        <v>1053167.8323345662</v>
      </c>
      <c r="C76">
        <v>-103915.83233456616</v>
      </c>
    </row>
    <row r="77" spans="1:3" x14ac:dyDescent="0.2">
      <c r="A77">
        <v>50</v>
      </c>
      <c r="B77">
        <v>1042373.0497258704</v>
      </c>
      <c r="C77">
        <v>-109478.04972587037</v>
      </c>
    </row>
    <row r="78" spans="1:3" x14ac:dyDescent="0.2">
      <c r="A78">
        <v>51</v>
      </c>
      <c r="B78">
        <v>1029119.2236389138</v>
      </c>
      <c r="C78">
        <v>-109877.22363891383</v>
      </c>
    </row>
    <row r="79" spans="1:3" x14ac:dyDescent="0.2">
      <c r="A79">
        <v>52</v>
      </c>
      <c r="B79">
        <v>1019001.5923753667</v>
      </c>
      <c r="C79">
        <v>-106143.59237536672</v>
      </c>
    </row>
    <row r="80" spans="1:3" x14ac:dyDescent="0.2">
      <c r="A80">
        <v>53</v>
      </c>
      <c r="B80">
        <v>1017390.621190871</v>
      </c>
      <c r="C80">
        <v>-125106.621190871</v>
      </c>
    </row>
    <row r="81" spans="1:3" x14ac:dyDescent="0.2">
      <c r="A81">
        <v>54</v>
      </c>
      <c r="B81">
        <v>1006595.8385821753</v>
      </c>
      <c r="C81">
        <v>-117991.83858217532</v>
      </c>
    </row>
    <row r="82" spans="1:3" x14ac:dyDescent="0.2">
      <c r="A82">
        <v>55</v>
      </c>
      <c r="B82">
        <v>993342.01249521889</v>
      </c>
      <c r="C82">
        <v>-83155.012495218893</v>
      </c>
    </row>
    <row r="83" spans="1:3" x14ac:dyDescent="0.2">
      <c r="A83">
        <v>56</v>
      </c>
      <c r="B83">
        <v>983224.38123167166</v>
      </c>
      <c r="C83">
        <v>15934.618768328335</v>
      </c>
    </row>
    <row r="84" spans="1:3" x14ac:dyDescent="0.2">
      <c r="A84">
        <v>57</v>
      </c>
      <c r="B84">
        <v>981613.41004717594</v>
      </c>
      <c r="C84">
        <v>29487.589952824055</v>
      </c>
    </row>
    <row r="85" spans="1:3" x14ac:dyDescent="0.2">
      <c r="A85">
        <v>58</v>
      </c>
      <c r="B85">
        <v>970818.62743848038</v>
      </c>
      <c r="C85">
        <v>36370.372561519616</v>
      </c>
    </row>
    <row r="86" spans="1:3" x14ac:dyDescent="0.2">
      <c r="A86">
        <v>59</v>
      </c>
      <c r="B86">
        <v>957564.80135152384</v>
      </c>
      <c r="C86">
        <v>57287.198648476158</v>
      </c>
    </row>
    <row r="87" spans="1:3" x14ac:dyDescent="0.2">
      <c r="A87">
        <v>60</v>
      </c>
      <c r="B87">
        <v>947447.17008797673</v>
      </c>
      <c r="C87">
        <v>54505.82991202327</v>
      </c>
    </row>
    <row r="88" spans="1:3" x14ac:dyDescent="0.2">
      <c r="A88">
        <v>61</v>
      </c>
      <c r="B88">
        <v>945836.19890348089</v>
      </c>
      <c r="C88">
        <v>49001.801096519106</v>
      </c>
    </row>
    <row r="89" spans="1:3" x14ac:dyDescent="0.2">
      <c r="A89">
        <v>62</v>
      </c>
      <c r="B89">
        <v>935041.41629478533</v>
      </c>
      <c r="C89">
        <v>50671.583705214667</v>
      </c>
    </row>
    <row r="90" spans="1:3" x14ac:dyDescent="0.2">
      <c r="A90">
        <v>63</v>
      </c>
      <c r="B90">
        <v>921787.59020782879</v>
      </c>
      <c r="C90">
        <v>51082.409792171209</v>
      </c>
    </row>
    <row r="91" spans="1:3" x14ac:dyDescent="0.2">
      <c r="A91">
        <v>64</v>
      </c>
      <c r="B91">
        <v>911669.95894428168</v>
      </c>
      <c r="C91">
        <v>61094.04105571832</v>
      </c>
    </row>
    <row r="92" spans="1:3" x14ac:dyDescent="0.2">
      <c r="A92">
        <v>65</v>
      </c>
      <c r="B92">
        <v>910058.98775978596</v>
      </c>
      <c r="C92">
        <v>57480.012240214041</v>
      </c>
    </row>
    <row r="93" spans="1:3" x14ac:dyDescent="0.2">
      <c r="A93">
        <v>66</v>
      </c>
      <c r="B93">
        <v>899264.20515109028</v>
      </c>
      <c r="C93">
        <v>64123.794848909718</v>
      </c>
    </row>
    <row r="94" spans="1:3" x14ac:dyDescent="0.2">
      <c r="A94">
        <v>67</v>
      </c>
      <c r="B94">
        <v>886010.37906413386</v>
      </c>
      <c r="C94">
        <v>51244.620935866144</v>
      </c>
    </row>
    <row r="95" spans="1:3" x14ac:dyDescent="0.2">
      <c r="A95">
        <v>68</v>
      </c>
      <c r="B95">
        <v>875892.74780058663</v>
      </c>
      <c r="C95">
        <v>58346.252199413371</v>
      </c>
    </row>
    <row r="96" spans="1:3" x14ac:dyDescent="0.2">
      <c r="A96">
        <v>69</v>
      </c>
      <c r="B96">
        <v>874281.77661609091</v>
      </c>
      <c r="C96">
        <v>42243.223383909091</v>
      </c>
    </row>
    <row r="97" spans="1:3" x14ac:dyDescent="0.2">
      <c r="A97">
        <v>70</v>
      </c>
      <c r="B97">
        <v>863486.99400739523</v>
      </c>
      <c r="C97">
        <v>35074.005992604769</v>
      </c>
    </row>
    <row r="98" spans="1:3" x14ac:dyDescent="0.2">
      <c r="A98">
        <v>71</v>
      </c>
      <c r="B98">
        <v>850233.16792043881</v>
      </c>
      <c r="C98">
        <v>40821.832079561194</v>
      </c>
    </row>
    <row r="99" spans="1:3" x14ac:dyDescent="0.2">
      <c r="A99">
        <v>72</v>
      </c>
      <c r="B99">
        <v>840115.53665689169</v>
      </c>
      <c r="C99">
        <v>28322.463343108306</v>
      </c>
    </row>
    <row r="100" spans="1:3" x14ac:dyDescent="0.2">
      <c r="A100">
        <v>73</v>
      </c>
      <c r="B100">
        <v>838504.56547239586</v>
      </c>
      <c r="C100">
        <v>16832.434527604142</v>
      </c>
    </row>
    <row r="101" spans="1:3" x14ac:dyDescent="0.2">
      <c r="A101">
        <v>74</v>
      </c>
      <c r="B101">
        <v>827709.7828637003</v>
      </c>
      <c r="C101">
        <v>18344.217136299703</v>
      </c>
    </row>
    <row r="102" spans="1:3" x14ac:dyDescent="0.2">
      <c r="A102">
        <v>75</v>
      </c>
      <c r="B102">
        <v>814455.95677674375</v>
      </c>
      <c r="C102">
        <v>16218.043223256245</v>
      </c>
    </row>
    <row r="103" spans="1:3" x14ac:dyDescent="0.2">
      <c r="A103">
        <v>76</v>
      </c>
      <c r="B103">
        <v>804338.32551319664</v>
      </c>
      <c r="C103">
        <v>23408.674486803357</v>
      </c>
    </row>
    <row r="104" spans="1:3" x14ac:dyDescent="0.2">
      <c r="A104">
        <v>77</v>
      </c>
      <c r="B104">
        <v>802727.35432870092</v>
      </c>
      <c r="C104">
        <v>2227.6456712990766</v>
      </c>
    </row>
    <row r="105" spans="1:3" x14ac:dyDescent="0.2">
      <c r="A105">
        <v>78</v>
      </c>
      <c r="B105">
        <v>791932.57172000525</v>
      </c>
      <c r="C105">
        <v>6305.4282799947541</v>
      </c>
    </row>
    <row r="106" spans="1:3" x14ac:dyDescent="0.2">
      <c r="A106">
        <v>79</v>
      </c>
      <c r="B106">
        <v>778678.74563304882</v>
      </c>
      <c r="C106">
        <v>12772.25436695118</v>
      </c>
    </row>
    <row r="107" spans="1:3" x14ac:dyDescent="0.2">
      <c r="A107">
        <v>80</v>
      </c>
      <c r="B107">
        <v>768561.11436950159</v>
      </c>
      <c r="C107">
        <v>19876.885630498407</v>
      </c>
    </row>
    <row r="108" spans="1:3" x14ac:dyDescent="0.2">
      <c r="A108">
        <v>81</v>
      </c>
      <c r="B108">
        <v>766950.14318500587</v>
      </c>
      <c r="C108">
        <v>11741.856814994127</v>
      </c>
    </row>
    <row r="109" spans="1:3" x14ac:dyDescent="0.2">
      <c r="A109">
        <v>82</v>
      </c>
      <c r="B109">
        <v>756155.3605763102</v>
      </c>
      <c r="C109">
        <v>14880.639423689805</v>
      </c>
    </row>
    <row r="110" spans="1:3" x14ac:dyDescent="0.2">
      <c r="A110">
        <v>83</v>
      </c>
      <c r="B110">
        <v>742901.53448935377</v>
      </c>
      <c r="C110">
        <v>42160.465510646231</v>
      </c>
    </row>
    <row r="111" spans="1:3" x14ac:dyDescent="0.2">
      <c r="A111">
        <v>84</v>
      </c>
      <c r="B111">
        <v>732783.90322580666</v>
      </c>
      <c r="C111">
        <v>24618.096774193342</v>
      </c>
    </row>
    <row r="112" spans="1:3" x14ac:dyDescent="0.2">
      <c r="A112">
        <v>85</v>
      </c>
      <c r="B112">
        <v>731172.93204131082</v>
      </c>
      <c r="C112">
        <v>32830.067958689178</v>
      </c>
    </row>
    <row r="113" spans="1:3" x14ac:dyDescent="0.2">
      <c r="A113">
        <v>86</v>
      </c>
      <c r="B113">
        <v>720378.14943261526</v>
      </c>
      <c r="C113">
        <v>35307.850567384739</v>
      </c>
    </row>
    <row r="114" spans="1:3" x14ac:dyDescent="0.2">
      <c r="A114">
        <v>87</v>
      </c>
      <c r="B114">
        <v>707124.32334565872</v>
      </c>
      <c r="C114">
        <v>45085.676654341281</v>
      </c>
    </row>
    <row r="115" spans="1:3" x14ac:dyDescent="0.2">
      <c r="A115">
        <v>88</v>
      </c>
      <c r="B115">
        <v>697006.69208211161</v>
      </c>
      <c r="C115">
        <v>49582.307917888393</v>
      </c>
    </row>
    <row r="116" spans="1:3" x14ac:dyDescent="0.2">
      <c r="A116">
        <v>89</v>
      </c>
      <c r="B116">
        <v>695395.72089761577</v>
      </c>
      <c r="C116">
        <v>44796.279102384229</v>
      </c>
    </row>
    <row r="117" spans="1:3" x14ac:dyDescent="0.2">
      <c r="A117">
        <v>90</v>
      </c>
      <c r="B117">
        <v>684600.93828892021</v>
      </c>
      <c r="C117">
        <v>55793.06171107979</v>
      </c>
    </row>
    <row r="118" spans="1:3" ht="17" thickBot="1" x14ac:dyDescent="0.25">
      <c r="A118" s="22">
        <v>91</v>
      </c>
      <c r="B118" s="22">
        <v>671347.11220196378</v>
      </c>
      <c r="C118" s="22">
        <v>52234.887798036216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3BF4C-2F43-764C-9C1F-C85CB1ABBFF9}">
  <dimension ref="A1:I116"/>
  <sheetViews>
    <sheetView zoomScale="60" zoomScaleNormal="60" workbookViewId="0">
      <selection activeCell="N5" sqref="N5"/>
    </sheetView>
  </sheetViews>
  <sheetFormatPr baseColWidth="10" defaultRowHeight="16" x14ac:dyDescent="0.2"/>
  <sheetData>
    <row r="1" spans="1:9" x14ac:dyDescent="0.2">
      <c r="A1" t="s">
        <v>175</v>
      </c>
    </row>
    <row r="2" spans="1:9" ht="17" thickBot="1" x14ac:dyDescent="0.25"/>
    <row r="3" spans="1:9" x14ac:dyDescent="0.2">
      <c r="A3" s="24" t="s">
        <v>176</v>
      </c>
      <c r="B3" s="24"/>
    </row>
    <row r="4" spans="1:9" x14ac:dyDescent="0.2">
      <c r="A4" t="s">
        <v>177</v>
      </c>
      <c r="B4">
        <v>0.98185638744291714</v>
      </c>
    </row>
    <row r="5" spans="1:9" x14ac:dyDescent="0.2">
      <c r="A5" t="s">
        <v>178</v>
      </c>
      <c r="B5">
        <v>0.96404196556245592</v>
      </c>
    </row>
    <row r="6" spans="1:9" x14ac:dyDescent="0.2">
      <c r="A6" t="s">
        <v>179</v>
      </c>
      <c r="B6">
        <v>0.96322473750705728</v>
      </c>
    </row>
    <row r="7" spans="1:9" x14ac:dyDescent="0.2">
      <c r="A7" t="s">
        <v>180</v>
      </c>
      <c r="B7">
        <v>47848.677335674998</v>
      </c>
    </row>
    <row r="8" spans="1:9" ht="17" thickBot="1" x14ac:dyDescent="0.25">
      <c r="A8" s="22" t="s">
        <v>181</v>
      </c>
      <c r="B8" s="22">
        <v>91</v>
      </c>
    </row>
    <row r="10" spans="1:9" ht="17" thickBot="1" x14ac:dyDescent="0.25">
      <c r="A10" t="s">
        <v>182</v>
      </c>
    </row>
    <row r="11" spans="1:9" x14ac:dyDescent="0.2">
      <c r="A11" s="23"/>
      <c r="B11" s="23" t="s">
        <v>186</v>
      </c>
      <c r="C11" s="23" t="s">
        <v>187</v>
      </c>
      <c r="D11" s="23" t="s">
        <v>188</v>
      </c>
      <c r="E11" s="23" t="s">
        <v>189</v>
      </c>
      <c r="F11" s="23" t="s">
        <v>190</v>
      </c>
    </row>
    <row r="12" spans="1:9" x14ac:dyDescent="0.2">
      <c r="A12" t="s">
        <v>183</v>
      </c>
      <c r="B12">
        <v>2</v>
      </c>
      <c r="C12">
        <v>5401601511247.5352</v>
      </c>
      <c r="D12">
        <v>2700800755623.7676</v>
      </c>
      <c r="E12">
        <v>1179.6486417638894</v>
      </c>
      <c r="F12">
        <v>2.8511596517149375E-64</v>
      </c>
    </row>
    <row r="13" spans="1:9" x14ac:dyDescent="0.2">
      <c r="A13" t="s">
        <v>184</v>
      </c>
      <c r="B13">
        <v>88</v>
      </c>
      <c r="C13">
        <v>201475641204.07138</v>
      </c>
      <c r="D13">
        <v>2289495922.7735386</v>
      </c>
    </row>
    <row r="14" spans="1:9" ht="17" thickBot="1" x14ac:dyDescent="0.25">
      <c r="A14" s="22" t="s">
        <v>11</v>
      </c>
      <c r="B14" s="22">
        <v>90</v>
      </c>
      <c r="C14" s="22">
        <v>5603077152451.6064</v>
      </c>
      <c r="D14" s="22"/>
      <c r="E14" s="22"/>
      <c r="F14" s="22"/>
    </row>
    <row r="15" spans="1:9" ht="17" thickBot="1" x14ac:dyDescent="0.25"/>
    <row r="16" spans="1:9" x14ac:dyDescent="0.2">
      <c r="A16" s="23"/>
      <c r="B16" s="23" t="s">
        <v>191</v>
      </c>
      <c r="C16" s="23" t="s">
        <v>180</v>
      </c>
      <c r="D16" s="23" t="s">
        <v>192</v>
      </c>
      <c r="E16" s="23" t="s">
        <v>193</v>
      </c>
      <c r="F16" s="23" t="s">
        <v>194</v>
      </c>
      <c r="G16" s="23" t="s">
        <v>195</v>
      </c>
      <c r="H16" s="23" t="s">
        <v>196</v>
      </c>
      <c r="I16" s="23" t="s">
        <v>197</v>
      </c>
    </row>
    <row r="17" spans="1:9" x14ac:dyDescent="0.2">
      <c r="A17" t="s">
        <v>185</v>
      </c>
      <c r="B17">
        <v>737604.0166881195</v>
      </c>
      <c r="C17">
        <v>11607.178847194195</v>
      </c>
      <c r="D17">
        <v>63.547225936509165</v>
      </c>
      <c r="E17">
        <v>2.5458646916981866E-75</v>
      </c>
      <c r="F17">
        <v>714537.18780580768</v>
      </c>
      <c r="G17">
        <v>760670.84557043132</v>
      </c>
      <c r="H17">
        <v>714537.18780580768</v>
      </c>
      <c r="I17">
        <v>760670.84557043132</v>
      </c>
    </row>
    <row r="18" spans="1:9" x14ac:dyDescent="0.2">
      <c r="A18" t="s">
        <v>222</v>
      </c>
      <c r="B18">
        <v>3957.3697135909169</v>
      </c>
      <c r="C18">
        <v>433.70502888539067</v>
      </c>
      <c r="D18">
        <v>9.1245649693323649</v>
      </c>
      <c r="E18">
        <v>2.2737896013216563E-14</v>
      </c>
      <c r="F18">
        <v>3095.472105360669</v>
      </c>
      <c r="G18">
        <v>4819.2673218211648</v>
      </c>
      <c r="H18">
        <v>3095.472105360669</v>
      </c>
      <c r="I18">
        <v>4819.2673218211648</v>
      </c>
    </row>
    <row r="19" spans="1:9" ht="17" thickBot="1" x14ac:dyDescent="0.25">
      <c r="A19" s="22" t="s">
        <v>137</v>
      </c>
      <c r="B19" s="22">
        <v>2.1771326994454308</v>
      </c>
      <c r="C19" s="22">
        <v>0.16992525500390931</v>
      </c>
      <c r="D19" s="22">
        <v>12.812296202794244</v>
      </c>
      <c r="E19" s="22">
        <v>7.9981630949486161E-22</v>
      </c>
      <c r="F19" s="22">
        <v>1.8394419623973093</v>
      </c>
      <c r="G19" s="22">
        <v>2.5148234364935522</v>
      </c>
      <c r="H19" s="22">
        <v>1.8394419623973093</v>
      </c>
      <c r="I19" s="22">
        <v>2.5148234364935522</v>
      </c>
    </row>
    <row r="23" spans="1:9" x14ac:dyDescent="0.2">
      <c r="A23" t="s">
        <v>198</v>
      </c>
    </row>
    <row r="24" spans="1:9" ht="17" thickBot="1" x14ac:dyDescent="0.25"/>
    <row r="25" spans="1:9" x14ac:dyDescent="0.2">
      <c r="A25" s="23" t="s">
        <v>199</v>
      </c>
      <c r="B25" s="23" t="s">
        <v>220</v>
      </c>
      <c r="C25" s="23" t="s">
        <v>201</v>
      </c>
    </row>
    <row r="26" spans="1:9" x14ac:dyDescent="0.2">
      <c r="A26">
        <v>1</v>
      </c>
      <c r="B26">
        <v>1657863.8929363117</v>
      </c>
      <c r="C26">
        <v>120761.10706368834</v>
      </c>
    </row>
    <row r="27" spans="1:9" x14ac:dyDescent="0.2">
      <c r="A27">
        <v>2</v>
      </c>
      <c r="B27">
        <v>1638973.5700372246</v>
      </c>
      <c r="C27">
        <v>106364.42996277544</v>
      </c>
    </row>
    <row r="28" spans="1:9" x14ac:dyDescent="0.2">
      <c r="A28">
        <v>3</v>
      </c>
      <c r="B28">
        <v>1621343.8069711162</v>
      </c>
      <c r="C28">
        <v>63452.193028883776</v>
      </c>
    </row>
    <row r="29" spans="1:9" x14ac:dyDescent="0.2">
      <c r="A29">
        <v>4</v>
      </c>
      <c r="B29">
        <v>1609165.5841844194</v>
      </c>
      <c r="C29">
        <v>32503.415815580636</v>
      </c>
    </row>
    <row r="30" spans="1:9" x14ac:dyDescent="0.2">
      <c r="A30">
        <v>5</v>
      </c>
      <c r="B30">
        <v>1606390.3975266274</v>
      </c>
      <c r="C30">
        <v>52959.602473372594</v>
      </c>
    </row>
    <row r="31" spans="1:9" x14ac:dyDescent="0.2">
      <c r="A31">
        <v>6</v>
      </c>
      <c r="B31">
        <v>1588344.8021149253</v>
      </c>
      <c r="C31">
        <v>-13056.802114925347</v>
      </c>
    </row>
    <row r="32" spans="1:9" x14ac:dyDescent="0.2">
      <c r="A32">
        <v>7</v>
      </c>
      <c r="B32">
        <v>1556043.3417872542</v>
      </c>
      <c r="C32">
        <v>-89508.341787254205</v>
      </c>
    </row>
    <row r="33" spans="1:3" x14ac:dyDescent="0.2">
      <c r="A33">
        <v>8</v>
      </c>
      <c r="B33">
        <v>1547420.3766987517</v>
      </c>
      <c r="C33">
        <v>-91160.376698751701</v>
      </c>
    </row>
    <row r="34" spans="1:3" x14ac:dyDescent="0.2">
      <c r="A34">
        <v>9</v>
      </c>
      <c r="B34">
        <v>1525449.4110299493</v>
      </c>
      <c r="C34">
        <v>-235237.41102994932</v>
      </c>
    </row>
    <row r="35" spans="1:3" x14ac:dyDescent="0.2">
      <c r="A35">
        <v>10</v>
      </c>
      <c r="B35">
        <v>1410129.5266070249</v>
      </c>
      <c r="C35">
        <v>-63726.526607024949</v>
      </c>
    </row>
    <row r="36" spans="1:3" x14ac:dyDescent="0.2">
      <c r="A36">
        <v>11</v>
      </c>
      <c r="B36">
        <v>1389532.331671573</v>
      </c>
      <c r="C36">
        <v>-21225.331671572989</v>
      </c>
    </row>
    <row r="37" spans="1:3" x14ac:dyDescent="0.2">
      <c r="A37">
        <v>12</v>
      </c>
      <c r="B37">
        <v>1372492.5715670143</v>
      </c>
      <c r="C37">
        <v>-10810.571567014325</v>
      </c>
    </row>
    <row r="38" spans="1:3" x14ac:dyDescent="0.2">
      <c r="A38">
        <v>13</v>
      </c>
      <c r="B38">
        <v>1351115.9631251604</v>
      </c>
      <c r="C38">
        <v>-5908.9631251604296</v>
      </c>
    </row>
    <row r="39" spans="1:3" x14ac:dyDescent="0.2">
      <c r="A39">
        <v>14</v>
      </c>
      <c r="B39">
        <v>1336190.1988717634</v>
      </c>
      <c r="C39">
        <v>-8568.1988717634231</v>
      </c>
    </row>
    <row r="40" spans="1:3" x14ac:dyDescent="0.2">
      <c r="A40">
        <v>15</v>
      </c>
      <c r="B40">
        <v>1328980.1929052011</v>
      </c>
      <c r="C40">
        <v>-2141.192905201111</v>
      </c>
    </row>
    <row r="41" spans="1:3" x14ac:dyDescent="0.2">
      <c r="A41">
        <v>16</v>
      </c>
      <c r="B41">
        <v>1317520.4239093212</v>
      </c>
      <c r="C41">
        <v>2123.5760906788055</v>
      </c>
    </row>
    <row r="42" spans="1:3" x14ac:dyDescent="0.2">
      <c r="A42">
        <v>17</v>
      </c>
      <c r="B42">
        <v>1307107.8557418745</v>
      </c>
      <c r="C42">
        <v>5239.1442581254523</v>
      </c>
    </row>
    <row r="43" spans="1:3" x14ac:dyDescent="0.2">
      <c r="A43">
        <v>18</v>
      </c>
      <c r="B43">
        <v>1295641.5553478964</v>
      </c>
      <c r="C43">
        <v>4013.4446521035861</v>
      </c>
    </row>
    <row r="44" spans="1:3" x14ac:dyDescent="0.2">
      <c r="A44">
        <v>19</v>
      </c>
      <c r="B44">
        <v>1283104.1056657911</v>
      </c>
      <c r="C44">
        <v>8647.8943342089187</v>
      </c>
    </row>
    <row r="45" spans="1:3" x14ac:dyDescent="0.2">
      <c r="A45">
        <v>20</v>
      </c>
      <c r="B45">
        <v>1266055.6370304348</v>
      </c>
      <c r="C45">
        <v>-6099.6370304347947</v>
      </c>
    </row>
    <row r="46" spans="1:3" x14ac:dyDescent="0.2">
      <c r="A46">
        <v>21</v>
      </c>
      <c r="B46">
        <v>1255292.5504983773</v>
      </c>
      <c r="C46">
        <v>-7956.5504983772989</v>
      </c>
    </row>
    <row r="47" spans="1:3" x14ac:dyDescent="0.2">
      <c r="A47">
        <v>22</v>
      </c>
      <c r="B47">
        <v>1242136.7951296296</v>
      </c>
      <c r="C47">
        <v>4840.2048703704495</v>
      </c>
    </row>
    <row r="48" spans="1:3" x14ac:dyDescent="0.2">
      <c r="A48">
        <v>23</v>
      </c>
      <c r="B48">
        <v>1229353.3294524869</v>
      </c>
      <c r="C48">
        <v>-3017.3294524869416</v>
      </c>
    </row>
    <row r="49" spans="1:3" x14ac:dyDescent="0.2">
      <c r="A49">
        <v>24</v>
      </c>
      <c r="B49">
        <v>1218265.8501482122</v>
      </c>
      <c r="C49">
        <v>-4372.8501482121646</v>
      </c>
    </row>
    <row r="50" spans="1:3" x14ac:dyDescent="0.2">
      <c r="A50">
        <v>25</v>
      </c>
      <c r="B50">
        <v>1208227.7488050701</v>
      </c>
      <c r="C50">
        <v>-5542.7488050700631</v>
      </c>
    </row>
    <row r="51" spans="1:3" x14ac:dyDescent="0.2">
      <c r="A51">
        <v>26</v>
      </c>
      <c r="B51">
        <v>1197747.6895239407</v>
      </c>
      <c r="C51">
        <v>-8063.6895239406731</v>
      </c>
    </row>
    <row r="52" spans="1:3" x14ac:dyDescent="0.2">
      <c r="A52">
        <v>27</v>
      </c>
      <c r="B52">
        <v>1187470.1035838597</v>
      </c>
      <c r="C52">
        <v>339.89641614025459</v>
      </c>
    </row>
    <row r="53" spans="1:3" x14ac:dyDescent="0.2">
      <c r="A53">
        <v>28</v>
      </c>
      <c r="B53">
        <v>1177619.23565287</v>
      </c>
      <c r="C53">
        <v>14330.764347129967</v>
      </c>
    </row>
    <row r="54" spans="1:3" x14ac:dyDescent="0.2">
      <c r="A54">
        <v>29</v>
      </c>
      <c r="B54">
        <v>1167611.6141675203</v>
      </c>
      <c r="C54">
        <v>12954.385832479689</v>
      </c>
    </row>
    <row r="55" spans="1:3" x14ac:dyDescent="0.2">
      <c r="A55">
        <v>30</v>
      </c>
      <c r="B55">
        <v>1157926.2083216885</v>
      </c>
      <c r="C55">
        <v>3791.7916783115361</v>
      </c>
    </row>
    <row r="56" spans="1:3" x14ac:dyDescent="0.2">
      <c r="A56">
        <v>31</v>
      </c>
      <c r="B56">
        <v>1148219.0311488621</v>
      </c>
      <c r="C56">
        <v>22192.968851137906</v>
      </c>
    </row>
    <row r="57" spans="1:3" x14ac:dyDescent="0.2">
      <c r="A57">
        <v>32</v>
      </c>
      <c r="B57">
        <v>1140096.806581232</v>
      </c>
      <c r="C57">
        <v>29061.193418768002</v>
      </c>
    </row>
    <row r="58" spans="1:3" x14ac:dyDescent="0.2">
      <c r="A58">
        <v>33</v>
      </c>
      <c r="B58">
        <v>1130881.6613984804</v>
      </c>
      <c r="C58">
        <v>30417.338601519587</v>
      </c>
    </row>
    <row r="59" spans="1:3" x14ac:dyDescent="0.2">
      <c r="A59">
        <v>34</v>
      </c>
      <c r="B59">
        <v>1120340.6424017665</v>
      </c>
      <c r="C59">
        <v>13970.357598233502</v>
      </c>
    </row>
    <row r="60" spans="1:3" x14ac:dyDescent="0.2">
      <c r="A60">
        <v>35</v>
      </c>
      <c r="B60">
        <v>1112107.3840664648</v>
      </c>
      <c r="C60">
        <v>11945.615933535155</v>
      </c>
    </row>
    <row r="61" spans="1:3" x14ac:dyDescent="0.2">
      <c r="A61">
        <v>36</v>
      </c>
      <c r="B61">
        <v>1102868.2904240193</v>
      </c>
      <c r="C61">
        <v>15512.709575980669</v>
      </c>
    </row>
    <row r="62" spans="1:3" x14ac:dyDescent="0.2">
      <c r="A62">
        <v>37</v>
      </c>
      <c r="B62">
        <v>1094750.420121788</v>
      </c>
      <c r="C62">
        <v>13034.579878211953</v>
      </c>
    </row>
    <row r="63" spans="1:3" x14ac:dyDescent="0.2">
      <c r="A63">
        <v>38</v>
      </c>
      <c r="B63">
        <v>1086959.1197244739</v>
      </c>
      <c r="C63">
        <v>21894.880275526084</v>
      </c>
    </row>
    <row r="64" spans="1:3" x14ac:dyDescent="0.2">
      <c r="A64">
        <v>39</v>
      </c>
      <c r="B64">
        <v>1079897.1587814738</v>
      </c>
      <c r="C64">
        <v>9275.8412185262423</v>
      </c>
    </row>
    <row r="65" spans="1:3" x14ac:dyDescent="0.2">
      <c r="A65">
        <v>40</v>
      </c>
      <c r="B65">
        <v>1070943.2695226555</v>
      </c>
      <c r="C65">
        <v>2975.7304773444775</v>
      </c>
    </row>
    <row r="66" spans="1:3" x14ac:dyDescent="0.2">
      <c r="A66">
        <v>41</v>
      </c>
      <c r="B66">
        <v>1062640.3429409715</v>
      </c>
      <c r="C66">
        <v>2296.6570590285119</v>
      </c>
    </row>
    <row r="67" spans="1:3" x14ac:dyDescent="0.2">
      <c r="A67">
        <v>42</v>
      </c>
      <c r="B67">
        <v>1055902.7747701888</v>
      </c>
      <c r="C67">
        <v>12980.225229811156</v>
      </c>
    </row>
    <row r="68" spans="1:3" x14ac:dyDescent="0.2">
      <c r="A68">
        <v>43</v>
      </c>
      <c r="B68">
        <v>1047375.6035204619</v>
      </c>
      <c r="C68">
        <v>-556.60352046194021</v>
      </c>
    </row>
    <row r="69" spans="1:3" x14ac:dyDescent="0.2">
      <c r="A69">
        <v>44</v>
      </c>
      <c r="B69">
        <v>1036865.0643815403</v>
      </c>
      <c r="C69">
        <v>-7561.0643815402873</v>
      </c>
    </row>
    <row r="70" spans="1:3" x14ac:dyDescent="0.2">
      <c r="A70">
        <v>45</v>
      </c>
      <c r="B70">
        <v>1029983.8054525941</v>
      </c>
      <c r="C70">
        <v>-9314.8054525940679</v>
      </c>
    </row>
    <row r="71" spans="1:3" x14ac:dyDescent="0.2">
      <c r="A71">
        <v>46</v>
      </c>
      <c r="B71">
        <v>1022057.5228279142</v>
      </c>
      <c r="C71">
        <v>-17092.522827914217</v>
      </c>
    </row>
    <row r="72" spans="1:3" x14ac:dyDescent="0.2">
      <c r="A72">
        <v>47</v>
      </c>
      <c r="B72">
        <v>1013822.087359913</v>
      </c>
      <c r="C72">
        <v>-32476.087359913043</v>
      </c>
    </row>
    <row r="73" spans="1:3" x14ac:dyDescent="0.2">
      <c r="A73">
        <v>48</v>
      </c>
      <c r="B73">
        <v>1006366.0653983133</v>
      </c>
      <c r="C73">
        <v>-53086.065398313338</v>
      </c>
    </row>
    <row r="74" spans="1:3" x14ac:dyDescent="0.2">
      <c r="A74">
        <v>49</v>
      </c>
      <c r="B74">
        <v>997688.67199232464</v>
      </c>
      <c r="C74">
        <v>-48436.671992324642</v>
      </c>
    </row>
    <row r="75" spans="1:3" x14ac:dyDescent="0.2">
      <c r="A75">
        <v>50</v>
      </c>
      <c r="B75">
        <v>989340.02562395227</v>
      </c>
      <c r="C75">
        <v>-56445.025623952271</v>
      </c>
    </row>
    <row r="76" spans="1:3" x14ac:dyDescent="0.2">
      <c r="A76">
        <v>51</v>
      </c>
      <c r="B76">
        <v>982841.94205010857</v>
      </c>
      <c r="C76">
        <v>-63599.94205010857</v>
      </c>
    </row>
    <row r="77" spans="1:3" x14ac:dyDescent="0.2">
      <c r="A77">
        <v>52</v>
      </c>
      <c r="B77">
        <v>977323.56819101528</v>
      </c>
      <c r="C77">
        <v>-64465.568191015278</v>
      </c>
    </row>
    <row r="78" spans="1:3" x14ac:dyDescent="0.2">
      <c r="A78">
        <v>53</v>
      </c>
      <c r="B78">
        <v>968748.50002190063</v>
      </c>
      <c r="C78">
        <v>-76464.500021900632</v>
      </c>
    </row>
    <row r="79" spans="1:3" x14ac:dyDescent="0.2">
      <c r="A79">
        <v>54</v>
      </c>
      <c r="B79">
        <v>962283.0734385486</v>
      </c>
      <c r="C79">
        <v>-73679.073438548599</v>
      </c>
    </row>
    <row r="80" spans="1:3" x14ac:dyDescent="0.2">
      <c r="A80">
        <v>55</v>
      </c>
      <c r="B80">
        <v>955983.10894035443</v>
      </c>
      <c r="C80">
        <v>-45796.108940354432</v>
      </c>
    </row>
    <row r="81" spans="1:3" x14ac:dyDescent="0.2">
      <c r="A81">
        <v>56</v>
      </c>
      <c r="B81">
        <v>959070.94064216886</v>
      </c>
      <c r="C81">
        <v>40088.059357831138</v>
      </c>
    </row>
    <row r="82" spans="1:3" x14ac:dyDescent="0.2">
      <c r="A82">
        <v>57</v>
      </c>
      <c r="B82">
        <v>955596.89438785485</v>
      </c>
      <c r="C82">
        <v>55504.105612145155</v>
      </c>
    </row>
    <row r="83" spans="1:3" x14ac:dyDescent="0.2">
      <c r="A83">
        <v>58</v>
      </c>
      <c r="B83">
        <v>950557.48972263944</v>
      </c>
      <c r="C83">
        <v>56631.510277360561</v>
      </c>
    </row>
    <row r="84" spans="1:3" x14ac:dyDescent="0.2">
      <c r="A84">
        <v>59</v>
      </c>
      <c r="B84">
        <v>946103.73375357513</v>
      </c>
      <c r="C84">
        <v>68748.266246424871</v>
      </c>
    </row>
    <row r="85" spans="1:3" x14ac:dyDescent="0.2">
      <c r="A85">
        <v>60</v>
      </c>
      <c r="B85">
        <v>940093.32790440705</v>
      </c>
      <c r="C85">
        <v>61859.672095592949</v>
      </c>
    </row>
    <row r="86" spans="1:3" x14ac:dyDescent="0.2">
      <c r="A86">
        <v>61</v>
      </c>
      <c r="B86">
        <v>933268.67442564655</v>
      </c>
      <c r="C86">
        <v>61569.325574353454</v>
      </c>
    </row>
    <row r="87" spans="1:3" x14ac:dyDescent="0.2">
      <c r="A87">
        <v>62</v>
      </c>
      <c r="B87">
        <v>925401.1743838517</v>
      </c>
      <c r="C87">
        <v>60311.8256161483</v>
      </c>
    </row>
    <row r="88" spans="1:3" x14ac:dyDescent="0.2">
      <c r="A88">
        <v>63</v>
      </c>
      <c r="B88">
        <v>917982.16367814247</v>
      </c>
      <c r="C88">
        <v>54887.836321857525</v>
      </c>
    </row>
    <row r="89" spans="1:3" x14ac:dyDescent="0.2">
      <c r="A89">
        <v>64</v>
      </c>
      <c r="B89">
        <v>911203.22998607031</v>
      </c>
      <c r="C89">
        <v>61560.770013929694</v>
      </c>
    </row>
    <row r="90" spans="1:3" x14ac:dyDescent="0.2">
      <c r="A90">
        <v>65</v>
      </c>
      <c r="B90">
        <v>904034.58954079729</v>
      </c>
      <c r="C90">
        <v>63504.410459202714</v>
      </c>
    </row>
    <row r="91" spans="1:3" x14ac:dyDescent="0.2">
      <c r="A91">
        <v>66</v>
      </c>
      <c r="B91">
        <v>898008.94376273325</v>
      </c>
      <c r="C91">
        <v>65379.056237266748</v>
      </c>
    </row>
    <row r="92" spans="1:3" x14ac:dyDescent="0.2">
      <c r="A92">
        <v>67</v>
      </c>
      <c r="B92">
        <v>889581.92061718088</v>
      </c>
      <c r="C92">
        <v>47673.079382819124</v>
      </c>
    </row>
    <row r="93" spans="1:3" x14ac:dyDescent="0.2">
      <c r="A93">
        <v>68</v>
      </c>
      <c r="B93">
        <v>884076.60955428425</v>
      </c>
      <c r="C93">
        <v>50162.390445715748</v>
      </c>
    </row>
    <row r="94" spans="1:3" x14ac:dyDescent="0.2">
      <c r="A94">
        <v>69</v>
      </c>
      <c r="B94">
        <v>877027.71140748088</v>
      </c>
      <c r="C94">
        <v>39497.288592519122</v>
      </c>
    </row>
    <row r="95" spans="1:3" x14ac:dyDescent="0.2">
      <c r="A95">
        <v>70</v>
      </c>
      <c r="B95">
        <v>869952.68766828417</v>
      </c>
      <c r="C95">
        <v>28608.312331715832</v>
      </c>
    </row>
    <row r="96" spans="1:3" x14ac:dyDescent="0.2">
      <c r="A96">
        <v>71</v>
      </c>
      <c r="B96">
        <v>863448.07269634202</v>
      </c>
      <c r="C96">
        <v>27606.927303657983</v>
      </c>
    </row>
    <row r="97" spans="1:3" x14ac:dyDescent="0.2">
      <c r="A97">
        <v>72</v>
      </c>
      <c r="B97">
        <v>857041.42869587499</v>
      </c>
      <c r="C97">
        <v>11396.571304125013</v>
      </c>
    </row>
    <row r="98" spans="1:3" x14ac:dyDescent="0.2">
      <c r="A98">
        <v>73</v>
      </c>
      <c r="B98">
        <v>850935.22900793143</v>
      </c>
      <c r="C98">
        <v>4401.7709920685738</v>
      </c>
    </row>
    <row r="99" spans="1:3" x14ac:dyDescent="0.2">
      <c r="A99">
        <v>74</v>
      </c>
      <c r="B99">
        <v>845188.25621539634</v>
      </c>
      <c r="C99">
        <v>865.74378460366279</v>
      </c>
    </row>
    <row r="100" spans="1:3" x14ac:dyDescent="0.2">
      <c r="A100">
        <v>75</v>
      </c>
      <c r="B100">
        <v>838816.4463381205</v>
      </c>
      <c r="C100">
        <v>-8142.4463381204987</v>
      </c>
    </row>
    <row r="101" spans="1:3" x14ac:dyDescent="0.2">
      <c r="A101">
        <v>76</v>
      </c>
      <c r="B101">
        <v>833215.34143644827</v>
      </c>
      <c r="C101">
        <v>-5468.3414364482742</v>
      </c>
    </row>
    <row r="102" spans="1:3" x14ac:dyDescent="0.2">
      <c r="A102">
        <v>77</v>
      </c>
      <c r="B102">
        <v>826950.21106144518</v>
      </c>
      <c r="C102">
        <v>-21995.211061445181</v>
      </c>
    </row>
    <row r="103" spans="1:3" x14ac:dyDescent="0.2">
      <c r="A103">
        <v>78</v>
      </c>
      <c r="B103">
        <v>820739.50900392828</v>
      </c>
      <c r="C103">
        <v>-22501.50900392828</v>
      </c>
    </row>
    <row r="104" spans="1:3" x14ac:dyDescent="0.2">
      <c r="A104">
        <v>79</v>
      </c>
      <c r="B104">
        <v>815678.33301171847</v>
      </c>
      <c r="C104">
        <v>-24227.333011718467</v>
      </c>
    </row>
    <row r="105" spans="1:3" x14ac:dyDescent="0.2">
      <c r="A105">
        <v>80</v>
      </c>
      <c r="B105">
        <v>810223.09600090911</v>
      </c>
      <c r="C105">
        <v>-21785.096000909107</v>
      </c>
    </row>
    <row r="106" spans="1:3" x14ac:dyDescent="0.2">
      <c r="A106">
        <v>81</v>
      </c>
      <c r="B106">
        <v>804521.84299506235</v>
      </c>
      <c r="C106">
        <v>-25829.842995062354</v>
      </c>
    </row>
    <row r="107" spans="1:3" x14ac:dyDescent="0.2">
      <c r="A107">
        <v>82</v>
      </c>
      <c r="B107">
        <v>798740.03607933619</v>
      </c>
      <c r="C107">
        <v>-27704.036079336191</v>
      </c>
    </row>
    <row r="108" spans="1:3" x14ac:dyDescent="0.2">
      <c r="A108">
        <v>83</v>
      </c>
      <c r="B108">
        <v>793498.15807307255</v>
      </c>
      <c r="C108">
        <v>-8436.1580730725545</v>
      </c>
    </row>
    <row r="109" spans="1:3" x14ac:dyDescent="0.2">
      <c r="A109">
        <v>84</v>
      </c>
      <c r="B109">
        <v>787409.37544672447</v>
      </c>
      <c r="C109">
        <v>-30007.375446724473</v>
      </c>
    </row>
    <row r="110" spans="1:3" x14ac:dyDescent="0.2">
      <c r="A110">
        <v>85</v>
      </c>
      <c r="B110">
        <v>783454.18286583305</v>
      </c>
      <c r="C110">
        <v>-19451.182865833049</v>
      </c>
    </row>
    <row r="111" spans="1:3" x14ac:dyDescent="0.2">
      <c r="A111">
        <v>86</v>
      </c>
      <c r="B111">
        <v>779059.20947965363</v>
      </c>
      <c r="C111">
        <v>-23373.209479653626</v>
      </c>
    </row>
    <row r="112" spans="1:3" x14ac:dyDescent="0.2">
      <c r="A112">
        <v>87</v>
      </c>
      <c r="B112">
        <v>774459.58561972633</v>
      </c>
      <c r="C112">
        <v>-22249.585619726335</v>
      </c>
    </row>
    <row r="113" spans="1:3" x14ac:dyDescent="0.2">
      <c r="A113">
        <v>88</v>
      </c>
      <c r="B113">
        <v>769585.64303966879</v>
      </c>
      <c r="C113">
        <v>-22996.643039668794</v>
      </c>
    </row>
    <row r="114" spans="1:3" x14ac:dyDescent="0.2">
      <c r="A114">
        <v>89</v>
      </c>
      <c r="B114">
        <v>763551.2887308069</v>
      </c>
      <c r="C114">
        <v>-23359.288730806904</v>
      </c>
    </row>
    <row r="115" spans="1:3" x14ac:dyDescent="0.2">
      <c r="A115">
        <v>90</v>
      </c>
      <c r="B115">
        <v>757908.81830784527</v>
      </c>
      <c r="C115">
        <v>-17514.818307845271</v>
      </c>
    </row>
    <row r="116" spans="1:3" ht="17" thickBot="1" x14ac:dyDescent="0.25">
      <c r="A116" s="22">
        <v>91</v>
      </c>
      <c r="B116" s="22">
        <v>751306.23236442823</v>
      </c>
      <c r="C116" s="22">
        <v>-27724.23236442823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70E2F-D0EA-3548-BD00-7F43CCDAA3E7}">
  <dimension ref="A1:I115"/>
  <sheetViews>
    <sheetView zoomScale="60" zoomScaleNormal="60" workbookViewId="0">
      <selection activeCell="N5" sqref="N5"/>
    </sheetView>
  </sheetViews>
  <sheetFormatPr baseColWidth="10" defaultRowHeight="16" x14ac:dyDescent="0.2"/>
  <sheetData>
    <row r="1" spans="1:9" x14ac:dyDescent="0.2">
      <c r="A1" t="s">
        <v>175</v>
      </c>
    </row>
    <row r="2" spans="1:9" ht="17" thickBot="1" x14ac:dyDescent="0.25"/>
    <row r="3" spans="1:9" x14ac:dyDescent="0.2">
      <c r="A3" s="24" t="s">
        <v>176</v>
      </c>
      <c r="B3" s="24"/>
    </row>
    <row r="4" spans="1:9" x14ac:dyDescent="0.2">
      <c r="A4" t="s">
        <v>177</v>
      </c>
      <c r="B4">
        <v>0.9470828669228688</v>
      </c>
    </row>
    <row r="5" spans="1:9" x14ac:dyDescent="0.2">
      <c r="A5" t="s">
        <v>178</v>
      </c>
      <c r="B5">
        <v>0.89696595681884039</v>
      </c>
    </row>
    <row r="6" spans="1:9" x14ac:dyDescent="0.2">
      <c r="A6" t="s">
        <v>179</v>
      </c>
      <c r="B6">
        <v>0.89580827094040028</v>
      </c>
    </row>
    <row r="7" spans="1:9" x14ac:dyDescent="0.2">
      <c r="A7" t="s">
        <v>180</v>
      </c>
      <c r="B7">
        <v>80539.451793534128</v>
      </c>
    </row>
    <row r="8" spans="1:9" ht="17" thickBot="1" x14ac:dyDescent="0.25">
      <c r="A8" s="22" t="s">
        <v>181</v>
      </c>
      <c r="B8" s="22">
        <v>91</v>
      </c>
    </row>
    <row r="10" spans="1:9" ht="17" thickBot="1" x14ac:dyDescent="0.25">
      <c r="A10" t="s">
        <v>182</v>
      </c>
    </row>
    <row r="11" spans="1:9" x14ac:dyDescent="0.2">
      <c r="A11" s="23"/>
      <c r="B11" s="23" t="s">
        <v>186</v>
      </c>
      <c r="C11" s="23" t="s">
        <v>187</v>
      </c>
      <c r="D11" s="23" t="s">
        <v>188</v>
      </c>
      <c r="E11" s="23" t="s">
        <v>189</v>
      </c>
      <c r="F11" s="23" t="s">
        <v>190</v>
      </c>
    </row>
    <row r="12" spans="1:9" x14ac:dyDescent="0.2">
      <c r="A12" t="s">
        <v>183</v>
      </c>
      <c r="B12">
        <v>1</v>
      </c>
      <c r="C12">
        <v>5025769459178.5391</v>
      </c>
      <c r="D12">
        <v>5025769459178.5391</v>
      </c>
      <c r="E12">
        <v>774.79217249114197</v>
      </c>
      <c r="F12">
        <v>1.0634906520129139E-45</v>
      </c>
    </row>
    <row r="13" spans="1:9" x14ac:dyDescent="0.2">
      <c r="A13" t="s">
        <v>184</v>
      </c>
      <c r="B13">
        <v>89</v>
      </c>
      <c r="C13">
        <v>577307693273.06775</v>
      </c>
      <c r="D13">
        <v>6486603295.2030087</v>
      </c>
    </row>
    <row r="14" spans="1:9" ht="17" thickBot="1" x14ac:dyDescent="0.25">
      <c r="A14" s="22" t="s">
        <v>11</v>
      </c>
      <c r="B14" s="22">
        <v>90</v>
      </c>
      <c r="C14" s="22">
        <v>5603077152451.6064</v>
      </c>
      <c r="D14" s="22"/>
      <c r="E14" s="22"/>
      <c r="F14" s="22"/>
    </row>
    <row r="15" spans="1:9" ht="17" thickBot="1" x14ac:dyDescent="0.25"/>
    <row r="16" spans="1:9" x14ac:dyDescent="0.2">
      <c r="A16" s="23"/>
      <c r="B16" s="23" t="s">
        <v>191</v>
      </c>
      <c r="C16" s="23" t="s">
        <v>180</v>
      </c>
      <c r="D16" s="23" t="s">
        <v>192</v>
      </c>
      <c r="E16" s="23" t="s">
        <v>193</v>
      </c>
      <c r="F16" s="23" t="s">
        <v>194</v>
      </c>
      <c r="G16" s="23" t="s">
        <v>195</v>
      </c>
      <c r="H16" s="23" t="s">
        <v>196</v>
      </c>
      <c r="I16" s="23" t="s">
        <v>197</v>
      </c>
    </row>
    <row r="17" spans="1:9" x14ac:dyDescent="0.2">
      <c r="A17" t="s">
        <v>185</v>
      </c>
      <c r="B17">
        <v>664661.49670329667</v>
      </c>
      <c r="C17">
        <v>17025.789552779013</v>
      </c>
      <c r="D17">
        <v>39.038512407479402</v>
      </c>
      <c r="E17">
        <v>8.8334870612592517E-58</v>
      </c>
      <c r="F17">
        <v>630831.61551964818</v>
      </c>
      <c r="G17">
        <v>698491.37788694515</v>
      </c>
      <c r="H17">
        <v>630831.61551964818</v>
      </c>
      <c r="I17">
        <v>698491.37788694515</v>
      </c>
    </row>
    <row r="18" spans="1:9" ht="17" thickBot="1" x14ac:dyDescent="0.25">
      <c r="A18" s="22" t="s">
        <v>222</v>
      </c>
      <c r="B18" s="22">
        <v>8946.5591973244154</v>
      </c>
      <c r="C18" s="22">
        <v>321.41299201832993</v>
      </c>
      <c r="D18" s="22">
        <v>27.835088871622837</v>
      </c>
      <c r="E18" s="22">
        <v>1.0634906520129441E-45</v>
      </c>
      <c r="F18" s="22">
        <v>8307.9184284394105</v>
      </c>
      <c r="G18" s="22">
        <v>9585.1999662094204</v>
      </c>
      <c r="H18" s="22">
        <v>8307.9184284394105</v>
      </c>
      <c r="I18" s="22">
        <v>9585.1999662094204</v>
      </c>
    </row>
    <row r="22" spans="1:9" x14ac:dyDescent="0.2">
      <c r="A22" t="s">
        <v>198</v>
      </c>
    </row>
    <row r="23" spans="1:9" ht="17" thickBot="1" x14ac:dyDescent="0.25"/>
    <row r="24" spans="1:9" x14ac:dyDescent="0.2">
      <c r="A24" s="23" t="s">
        <v>199</v>
      </c>
      <c r="B24" s="23" t="s">
        <v>220</v>
      </c>
      <c r="C24" s="23" t="s">
        <v>201</v>
      </c>
    </row>
    <row r="25" spans="1:9" x14ac:dyDescent="0.2">
      <c r="A25">
        <v>1</v>
      </c>
      <c r="B25">
        <v>1478798.3836598184</v>
      </c>
      <c r="C25">
        <v>299826.61634018156</v>
      </c>
    </row>
    <row r="26" spans="1:9" x14ac:dyDescent="0.2">
      <c r="A26">
        <v>2</v>
      </c>
      <c r="B26">
        <v>1469851.8244624941</v>
      </c>
      <c r="C26">
        <v>275486.17553750589</v>
      </c>
    </row>
    <row r="27" spans="1:9" x14ac:dyDescent="0.2">
      <c r="A27">
        <v>3</v>
      </c>
      <c r="B27">
        <v>1460905.2652651696</v>
      </c>
      <c r="C27">
        <v>223890.73473483045</v>
      </c>
    </row>
    <row r="28" spans="1:9" x14ac:dyDescent="0.2">
      <c r="A28">
        <v>4</v>
      </c>
      <c r="B28">
        <v>1451958.7060678452</v>
      </c>
      <c r="C28">
        <v>189710.29393215477</v>
      </c>
    </row>
    <row r="29" spans="1:9" x14ac:dyDescent="0.2">
      <c r="A29">
        <v>5</v>
      </c>
      <c r="B29">
        <v>1443012.1468705209</v>
      </c>
      <c r="C29">
        <v>216337.8531294791</v>
      </c>
    </row>
    <row r="30" spans="1:9" x14ac:dyDescent="0.2">
      <c r="A30">
        <v>6</v>
      </c>
      <c r="B30">
        <v>1434065.5876731963</v>
      </c>
      <c r="C30">
        <v>141222.41232680366</v>
      </c>
    </row>
    <row r="31" spans="1:9" x14ac:dyDescent="0.2">
      <c r="A31">
        <v>7</v>
      </c>
      <c r="B31">
        <v>1425119.028475872</v>
      </c>
      <c r="C31">
        <v>41415.971524127992</v>
      </c>
    </row>
    <row r="32" spans="1:9" x14ac:dyDescent="0.2">
      <c r="A32">
        <v>8</v>
      </c>
      <c r="B32">
        <v>1416172.4692785474</v>
      </c>
      <c r="C32">
        <v>40087.530721452553</v>
      </c>
    </row>
    <row r="33" spans="1:3" x14ac:dyDescent="0.2">
      <c r="A33">
        <v>9</v>
      </c>
      <c r="B33">
        <v>1407225.9100812231</v>
      </c>
      <c r="C33">
        <v>-117013.91008122312</v>
      </c>
    </row>
    <row r="34" spans="1:3" x14ac:dyDescent="0.2">
      <c r="A34">
        <v>10</v>
      </c>
      <c r="B34">
        <v>1398279.3508838988</v>
      </c>
      <c r="C34">
        <v>-51876.350883898791</v>
      </c>
    </row>
    <row r="35" spans="1:3" x14ac:dyDescent="0.2">
      <c r="A35">
        <v>11</v>
      </c>
      <c r="B35">
        <v>1389332.7916865745</v>
      </c>
      <c r="C35">
        <v>-21025.791686574463</v>
      </c>
    </row>
    <row r="36" spans="1:3" x14ac:dyDescent="0.2">
      <c r="A36">
        <v>12</v>
      </c>
      <c r="B36">
        <v>1380386.2324892499</v>
      </c>
      <c r="C36">
        <v>-18704.232489249902</v>
      </c>
    </row>
    <row r="37" spans="1:3" x14ac:dyDescent="0.2">
      <c r="A37">
        <v>13</v>
      </c>
      <c r="B37">
        <v>1371439.6732919253</v>
      </c>
      <c r="C37">
        <v>-26232.673291925341</v>
      </c>
    </row>
    <row r="38" spans="1:3" x14ac:dyDescent="0.2">
      <c r="A38">
        <v>14</v>
      </c>
      <c r="B38">
        <v>1362493.114094601</v>
      </c>
      <c r="C38">
        <v>-34871.114094601013</v>
      </c>
    </row>
    <row r="39" spans="1:3" x14ac:dyDescent="0.2">
      <c r="A39">
        <v>15</v>
      </c>
      <c r="B39">
        <v>1353546.5548972767</v>
      </c>
      <c r="C39">
        <v>-26707.554897276685</v>
      </c>
    </row>
    <row r="40" spans="1:3" x14ac:dyDescent="0.2">
      <c r="A40">
        <v>16</v>
      </c>
      <c r="B40">
        <v>1344599.9956999524</v>
      </c>
      <c r="C40">
        <v>-24955.995699952357</v>
      </c>
    </row>
    <row r="41" spans="1:3" x14ac:dyDescent="0.2">
      <c r="A41">
        <v>17</v>
      </c>
      <c r="B41">
        <v>1335653.4365026278</v>
      </c>
      <c r="C41">
        <v>-23306.436502627796</v>
      </c>
    </row>
    <row r="42" spans="1:3" x14ac:dyDescent="0.2">
      <c r="A42">
        <v>18</v>
      </c>
      <c r="B42">
        <v>1326706.8773053035</v>
      </c>
      <c r="C42">
        <v>-27051.877305303467</v>
      </c>
    </row>
    <row r="43" spans="1:3" x14ac:dyDescent="0.2">
      <c r="A43">
        <v>19</v>
      </c>
      <c r="B43">
        <v>1317760.3181079789</v>
      </c>
      <c r="C43">
        <v>-26008.318107978906</v>
      </c>
    </row>
    <row r="44" spans="1:3" x14ac:dyDescent="0.2">
      <c r="A44">
        <v>20</v>
      </c>
      <c r="B44">
        <v>1308813.7589106546</v>
      </c>
      <c r="C44">
        <v>-48857.758910654578</v>
      </c>
    </row>
    <row r="45" spans="1:3" x14ac:dyDescent="0.2">
      <c r="A45">
        <v>21</v>
      </c>
      <c r="B45">
        <v>1299867.1997133303</v>
      </c>
      <c r="C45">
        <v>-52531.19971333025</v>
      </c>
    </row>
    <row r="46" spans="1:3" x14ac:dyDescent="0.2">
      <c r="A46">
        <v>22</v>
      </c>
      <c r="B46">
        <v>1290920.6405160057</v>
      </c>
      <c r="C46">
        <v>-43943.640516005689</v>
      </c>
    </row>
    <row r="47" spans="1:3" x14ac:dyDescent="0.2">
      <c r="A47">
        <v>23</v>
      </c>
      <c r="B47">
        <v>1281974.0813186814</v>
      </c>
      <c r="C47">
        <v>-55638.081318681361</v>
      </c>
    </row>
    <row r="48" spans="1:3" x14ac:dyDescent="0.2">
      <c r="A48">
        <v>24</v>
      </c>
      <c r="B48">
        <v>1273027.5221213568</v>
      </c>
      <c r="C48">
        <v>-59134.5221213568</v>
      </c>
    </row>
    <row r="49" spans="1:3" x14ac:dyDescent="0.2">
      <c r="A49">
        <v>25</v>
      </c>
      <c r="B49">
        <v>1264080.9629240325</v>
      </c>
      <c r="C49">
        <v>-61395.962924032472</v>
      </c>
    </row>
    <row r="50" spans="1:3" x14ac:dyDescent="0.2">
      <c r="A50">
        <v>26</v>
      </c>
      <c r="B50">
        <v>1255134.4037267081</v>
      </c>
      <c r="C50">
        <v>-65450.403726708144</v>
      </c>
    </row>
    <row r="51" spans="1:3" x14ac:dyDescent="0.2">
      <c r="A51">
        <v>27</v>
      </c>
      <c r="B51">
        <v>1246187.8445293838</v>
      </c>
      <c r="C51">
        <v>-58377.844529383816</v>
      </c>
    </row>
    <row r="52" spans="1:3" x14ac:dyDescent="0.2">
      <c r="A52">
        <v>28</v>
      </c>
      <c r="B52">
        <v>1237241.2853320593</v>
      </c>
      <c r="C52">
        <v>-45291.285332059255</v>
      </c>
    </row>
    <row r="53" spans="1:3" x14ac:dyDescent="0.2">
      <c r="A53">
        <v>29</v>
      </c>
      <c r="B53">
        <v>1228294.7261347347</v>
      </c>
      <c r="C53">
        <v>-47728.726134734694</v>
      </c>
    </row>
    <row r="54" spans="1:3" x14ac:dyDescent="0.2">
      <c r="A54">
        <v>30</v>
      </c>
      <c r="B54">
        <v>1219348.1669374104</v>
      </c>
      <c r="C54">
        <v>-57630.166937410366</v>
      </c>
    </row>
    <row r="55" spans="1:3" x14ac:dyDescent="0.2">
      <c r="A55">
        <v>31</v>
      </c>
      <c r="B55">
        <v>1210401.607740086</v>
      </c>
      <c r="C55">
        <v>-39989.607740086038</v>
      </c>
    </row>
    <row r="56" spans="1:3" x14ac:dyDescent="0.2">
      <c r="A56">
        <v>32</v>
      </c>
      <c r="B56">
        <v>1201455.0485427617</v>
      </c>
      <c r="C56">
        <v>-32297.04854276171</v>
      </c>
    </row>
    <row r="57" spans="1:3" x14ac:dyDescent="0.2">
      <c r="A57">
        <v>33</v>
      </c>
      <c r="B57">
        <v>1192508.4893454371</v>
      </c>
      <c r="C57">
        <v>-31209.489345437149</v>
      </c>
    </row>
    <row r="58" spans="1:3" x14ac:dyDescent="0.2">
      <c r="A58">
        <v>34</v>
      </c>
      <c r="B58">
        <v>1183561.9301481128</v>
      </c>
      <c r="C58">
        <v>-49250.93014811282</v>
      </c>
    </row>
    <row r="59" spans="1:3" x14ac:dyDescent="0.2">
      <c r="A59">
        <v>35</v>
      </c>
      <c r="B59">
        <v>1174615.3709507883</v>
      </c>
      <c r="C59">
        <v>-50562.37095078826</v>
      </c>
    </row>
    <row r="60" spans="1:3" x14ac:dyDescent="0.2">
      <c r="A60">
        <v>36</v>
      </c>
      <c r="B60">
        <v>1165668.8117534639</v>
      </c>
      <c r="C60">
        <v>-47287.811753463931</v>
      </c>
    </row>
    <row r="61" spans="1:3" x14ac:dyDescent="0.2">
      <c r="A61">
        <v>37</v>
      </c>
      <c r="B61">
        <v>1156722.2525561396</v>
      </c>
      <c r="C61">
        <v>-48937.252556139603</v>
      </c>
    </row>
    <row r="62" spans="1:3" x14ac:dyDescent="0.2">
      <c r="A62">
        <v>38</v>
      </c>
      <c r="B62">
        <v>1147775.693358815</v>
      </c>
      <c r="C62">
        <v>-38921.693358815042</v>
      </c>
    </row>
    <row r="63" spans="1:3" x14ac:dyDescent="0.2">
      <c r="A63">
        <v>39</v>
      </c>
      <c r="B63">
        <v>1138829.1341614907</v>
      </c>
      <c r="C63">
        <v>-49656.134161490714</v>
      </c>
    </row>
    <row r="64" spans="1:3" x14ac:dyDescent="0.2">
      <c r="A64">
        <v>40</v>
      </c>
      <c r="B64">
        <v>1129882.5749641662</v>
      </c>
      <c r="C64">
        <v>-55963.574964166153</v>
      </c>
    </row>
    <row r="65" spans="1:3" x14ac:dyDescent="0.2">
      <c r="A65">
        <v>41</v>
      </c>
      <c r="B65">
        <v>1120936.0157668418</v>
      </c>
      <c r="C65">
        <v>-55999.015766841825</v>
      </c>
    </row>
    <row r="66" spans="1:3" x14ac:dyDescent="0.2">
      <c r="A66">
        <v>42</v>
      </c>
      <c r="B66">
        <v>1111989.4565695175</v>
      </c>
      <c r="C66">
        <v>-43106.456569517497</v>
      </c>
    </row>
    <row r="67" spans="1:3" x14ac:dyDescent="0.2">
      <c r="A67">
        <v>43</v>
      </c>
      <c r="B67">
        <v>1103042.8973721932</v>
      </c>
      <c r="C67">
        <v>-56223.897372193169</v>
      </c>
    </row>
    <row r="68" spans="1:3" x14ac:dyDescent="0.2">
      <c r="A68">
        <v>44</v>
      </c>
      <c r="B68">
        <v>1094096.3381748686</v>
      </c>
      <c r="C68">
        <v>-64792.338174868608</v>
      </c>
    </row>
    <row r="69" spans="1:3" x14ac:dyDescent="0.2">
      <c r="A69">
        <v>45</v>
      </c>
      <c r="B69">
        <v>1085149.778977544</v>
      </c>
      <c r="C69">
        <v>-64480.778977544047</v>
      </c>
    </row>
    <row r="70" spans="1:3" x14ac:dyDescent="0.2">
      <c r="A70">
        <v>46</v>
      </c>
      <c r="B70">
        <v>1076203.2197802197</v>
      </c>
      <c r="C70">
        <v>-71238.219780219719</v>
      </c>
    </row>
    <row r="71" spans="1:3" x14ac:dyDescent="0.2">
      <c r="A71">
        <v>47</v>
      </c>
      <c r="B71">
        <v>1067256.6605828954</v>
      </c>
      <c r="C71">
        <v>-85910.660582895391</v>
      </c>
    </row>
    <row r="72" spans="1:3" x14ac:dyDescent="0.2">
      <c r="A72">
        <v>48</v>
      </c>
      <c r="B72">
        <v>1058310.1013855711</v>
      </c>
      <c r="C72">
        <v>-105030.10138557106</v>
      </c>
    </row>
    <row r="73" spans="1:3" x14ac:dyDescent="0.2">
      <c r="A73">
        <v>49</v>
      </c>
      <c r="B73">
        <v>1049363.5421882465</v>
      </c>
      <c r="C73">
        <v>-100111.5421882465</v>
      </c>
    </row>
    <row r="74" spans="1:3" x14ac:dyDescent="0.2">
      <c r="A74">
        <v>50</v>
      </c>
      <c r="B74">
        <v>1040416.9829909222</v>
      </c>
      <c r="C74">
        <v>-107521.98299092217</v>
      </c>
    </row>
    <row r="75" spans="1:3" x14ac:dyDescent="0.2">
      <c r="A75">
        <v>51</v>
      </c>
      <c r="B75">
        <v>1031470.4237935977</v>
      </c>
      <c r="C75">
        <v>-112228.42379359773</v>
      </c>
    </row>
    <row r="76" spans="1:3" x14ac:dyDescent="0.2">
      <c r="A76">
        <v>52</v>
      </c>
      <c r="B76">
        <v>1022523.8645962733</v>
      </c>
      <c r="C76">
        <v>-109665.86459627328</v>
      </c>
    </row>
    <row r="77" spans="1:3" x14ac:dyDescent="0.2">
      <c r="A77">
        <v>53</v>
      </c>
      <c r="B77">
        <v>1013577.3053989488</v>
      </c>
      <c r="C77">
        <v>-121293.30539894884</v>
      </c>
    </row>
    <row r="78" spans="1:3" x14ac:dyDescent="0.2">
      <c r="A78">
        <v>54</v>
      </c>
      <c r="B78">
        <v>1004630.7462016244</v>
      </c>
      <c r="C78">
        <v>-116026.7462016244</v>
      </c>
    </row>
    <row r="79" spans="1:3" x14ac:dyDescent="0.2">
      <c r="A79">
        <v>55</v>
      </c>
      <c r="B79">
        <v>995684.18700430007</v>
      </c>
      <c r="C79">
        <v>-85497.187004300067</v>
      </c>
    </row>
    <row r="80" spans="1:3" x14ac:dyDescent="0.2">
      <c r="A80">
        <v>56</v>
      </c>
      <c r="B80">
        <v>986737.62780697562</v>
      </c>
      <c r="C80">
        <v>12421.372193024377</v>
      </c>
    </row>
    <row r="81" spans="1:3" x14ac:dyDescent="0.2">
      <c r="A81">
        <v>57</v>
      </c>
      <c r="B81">
        <v>977791.06860965118</v>
      </c>
      <c r="C81">
        <v>33309.931390348822</v>
      </c>
    </row>
    <row r="82" spans="1:3" x14ac:dyDescent="0.2">
      <c r="A82">
        <v>58</v>
      </c>
      <c r="B82">
        <v>968844.50941232685</v>
      </c>
      <c r="C82">
        <v>38344.49058767315</v>
      </c>
    </row>
    <row r="83" spans="1:3" x14ac:dyDescent="0.2">
      <c r="A83">
        <v>59</v>
      </c>
      <c r="B83">
        <v>959897.95021500241</v>
      </c>
      <c r="C83">
        <v>54954.049784997595</v>
      </c>
    </row>
    <row r="84" spans="1:3" x14ac:dyDescent="0.2">
      <c r="A84">
        <v>60</v>
      </c>
      <c r="B84">
        <v>950951.39101767796</v>
      </c>
      <c r="C84">
        <v>51001.608982322039</v>
      </c>
    </row>
    <row r="85" spans="1:3" x14ac:dyDescent="0.2">
      <c r="A85">
        <v>61</v>
      </c>
      <c r="B85">
        <v>942004.83182035352</v>
      </c>
      <c r="C85">
        <v>52833.168179646484</v>
      </c>
    </row>
    <row r="86" spans="1:3" x14ac:dyDescent="0.2">
      <c r="A86">
        <v>62</v>
      </c>
      <c r="B86">
        <v>933058.27262302907</v>
      </c>
      <c r="C86">
        <v>52654.727376970928</v>
      </c>
    </row>
    <row r="87" spans="1:3" x14ac:dyDescent="0.2">
      <c r="A87">
        <v>63</v>
      </c>
      <c r="B87">
        <v>924111.71342570474</v>
      </c>
      <c r="C87">
        <v>48758.286574295256</v>
      </c>
    </row>
    <row r="88" spans="1:3" x14ac:dyDescent="0.2">
      <c r="A88">
        <v>64</v>
      </c>
      <c r="B88">
        <v>915165.1542283803</v>
      </c>
      <c r="C88">
        <v>57598.845771619701</v>
      </c>
    </row>
    <row r="89" spans="1:3" x14ac:dyDescent="0.2">
      <c r="A89">
        <v>65</v>
      </c>
      <c r="B89">
        <v>906218.59503105585</v>
      </c>
      <c r="C89">
        <v>61320.404968944145</v>
      </c>
    </row>
    <row r="90" spans="1:3" x14ac:dyDescent="0.2">
      <c r="A90">
        <v>66</v>
      </c>
      <c r="B90">
        <v>897272.03583373153</v>
      </c>
      <c r="C90">
        <v>66115.964166268473</v>
      </c>
    </row>
    <row r="91" spans="1:3" x14ac:dyDescent="0.2">
      <c r="A91">
        <v>67</v>
      </c>
      <c r="B91">
        <v>888325.47663640708</v>
      </c>
      <c r="C91">
        <v>48929.523363592918</v>
      </c>
    </row>
    <row r="92" spans="1:3" x14ac:dyDescent="0.2">
      <c r="A92">
        <v>68</v>
      </c>
      <c r="B92">
        <v>879378.91743908264</v>
      </c>
      <c r="C92">
        <v>54860.082560917363</v>
      </c>
    </row>
    <row r="93" spans="1:3" x14ac:dyDescent="0.2">
      <c r="A93">
        <v>69</v>
      </c>
      <c r="B93">
        <v>870432.35824175819</v>
      </c>
      <c r="C93">
        <v>46092.641758241807</v>
      </c>
    </row>
    <row r="94" spans="1:3" x14ac:dyDescent="0.2">
      <c r="A94">
        <v>70</v>
      </c>
      <c r="B94">
        <v>861485.79904443375</v>
      </c>
      <c r="C94">
        <v>37075.200955566252</v>
      </c>
    </row>
    <row r="95" spans="1:3" x14ac:dyDescent="0.2">
      <c r="A95">
        <v>71</v>
      </c>
      <c r="B95">
        <v>852539.23984710942</v>
      </c>
      <c r="C95">
        <v>38515.76015289058</v>
      </c>
    </row>
    <row r="96" spans="1:3" x14ac:dyDescent="0.2">
      <c r="A96">
        <v>72</v>
      </c>
      <c r="B96">
        <v>843592.68064978498</v>
      </c>
      <c r="C96">
        <v>24845.319350215024</v>
      </c>
    </row>
    <row r="97" spans="1:3" x14ac:dyDescent="0.2">
      <c r="A97">
        <v>73</v>
      </c>
      <c r="B97">
        <v>834646.12145246053</v>
      </c>
      <c r="C97">
        <v>20690.878547539469</v>
      </c>
    </row>
    <row r="98" spans="1:3" x14ac:dyDescent="0.2">
      <c r="A98">
        <v>74</v>
      </c>
      <c r="B98">
        <v>825699.5622551362</v>
      </c>
      <c r="C98">
        <v>20354.437744863797</v>
      </c>
    </row>
    <row r="99" spans="1:3" x14ac:dyDescent="0.2">
      <c r="A99">
        <v>75</v>
      </c>
      <c r="B99">
        <v>816753.00305781176</v>
      </c>
      <c r="C99">
        <v>13920.996942188242</v>
      </c>
    </row>
    <row r="100" spans="1:3" x14ac:dyDescent="0.2">
      <c r="A100">
        <v>76</v>
      </c>
      <c r="B100">
        <v>807806.44386048731</v>
      </c>
      <c r="C100">
        <v>19940.556139512686</v>
      </c>
    </row>
    <row r="101" spans="1:3" x14ac:dyDescent="0.2">
      <c r="A101">
        <v>77</v>
      </c>
      <c r="B101">
        <v>798859.88466316287</v>
      </c>
      <c r="C101">
        <v>6095.1153368371306</v>
      </c>
    </row>
    <row r="102" spans="1:3" x14ac:dyDescent="0.2">
      <c r="A102">
        <v>78</v>
      </c>
      <c r="B102">
        <v>789913.32546583842</v>
      </c>
      <c r="C102">
        <v>8324.6745341615751</v>
      </c>
    </row>
    <row r="103" spans="1:3" x14ac:dyDescent="0.2">
      <c r="A103">
        <v>79</v>
      </c>
      <c r="B103">
        <v>780966.7662685141</v>
      </c>
      <c r="C103">
        <v>10484.233731485903</v>
      </c>
    </row>
    <row r="104" spans="1:3" x14ac:dyDescent="0.2">
      <c r="A104">
        <v>80</v>
      </c>
      <c r="B104">
        <v>772020.20707118965</v>
      </c>
      <c r="C104">
        <v>16417.792928810348</v>
      </c>
    </row>
    <row r="105" spans="1:3" x14ac:dyDescent="0.2">
      <c r="A105">
        <v>81</v>
      </c>
      <c r="B105">
        <v>763073.64787386521</v>
      </c>
      <c r="C105">
        <v>15618.352126134792</v>
      </c>
    </row>
    <row r="106" spans="1:3" x14ac:dyDescent="0.2">
      <c r="A106">
        <v>82</v>
      </c>
      <c r="B106">
        <v>754127.08867654088</v>
      </c>
      <c r="C106">
        <v>16908.91132345912</v>
      </c>
    </row>
    <row r="107" spans="1:3" x14ac:dyDescent="0.2">
      <c r="A107">
        <v>83</v>
      </c>
      <c r="B107">
        <v>745180.52947921643</v>
      </c>
      <c r="C107">
        <v>39881.470520783565</v>
      </c>
    </row>
    <row r="108" spans="1:3" x14ac:dyDescent="0.2">
      <c r="A108">
        <v>84</v>
      </c>
      <c r="B108">
        <v>736233.97028189199</v>
      </c>
      <c r="C108">
        <v>21168.02971810801</v>
      </c>
    </row>
    <row r="109" spans="1:3" x14ac:dyDescent="0.2">
      <c r="A109">
        <v>85</v>
      </c>
      <c r="B109">
        <v>727287.41108456755</v>
      </c>
      <c r="C109">
        <v>36715.588915432454</v>
      </c>
    </row>
    <row r="110" spans="1:3" x14ac:dyDescent="0.2">
      <c r="A110">
        <v>86</v>
      </c>
      <c r="B110">
        <v>718340.8518872431</v>
      </c>
      <c r="C110">
        <v>37345.148112756899</v>
      </c>
    </row>
    <row r="111" spans="1:3" x14ac:dyDescent="0.2">
      <c r="A111">
        <v>87</v>
      </c>
      <c r="B111">
        <v>709394.29268991877</v>
      </c>
      <c r="C111">
        <v>42815.707310081227</v>
      </c>
    </row>
    <row r="112" spans="1:3" x14ac:dyDescent="0.2">
      <c r="A112">
        <v>88</v>
      </c>
      <c r="B112">
        <v>700447.73349259433</v>
      </c>
      <c r="C112">
        <v>46141.266507405671</v>
      </c>
    </row>
    <row r="113" spans="1:3" x14ac:dyDescent="0.2">
      <c r="A113">
        <v>89</v>
      </c>
      <c r="B113">
        <v>691501.17429526988</v>
      </c>
      <c r="C113">
        <v>48690.825704730116</v>
      </c>
    </row>
    <row r="114" spans="1:3" x14ac:dyDescent="0.2">
      <c r="A114">
        <v>90</v>
      </c>
      <c r="B114">
        <v>682554.61509794556</v>
      </c>
      <c r="C114">
        <v>57839.384902054444</v>
      </c>
    </row>
    <row r="115" spans="1:3" ht="17" thickBot="1" x14ac:dyDescent="0.25">
      <c r="A115" s="22">
        <v>91</v>
      </c>
      <c r="B115" s="22">
        <v>673608.05590062111</v>
      </c>
      <c r="C115" s="22">
        <v>49973.944099378888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A86AD-AB55-AF42-8989-ECDA79450B35}">
  <dimension ref="A1:I115"/>
  <sheetViews>
    <sheetView zoomScale="60" zoomScaleNormal="60" workbookViewId="0">
      <selection activeCell="N5" sqref="N5"/>
    </sheetView>
  </sheetViews>
  <sheetFormatPr baseColWidth="10" defaultRowHeight="16" x14ac:dyDescent="0.2"/>
  <sheetData>
    <row r="1" spans="1:9" x14ac:dyDescent="0.2">
      <c r="A1" t="s">
        <v>175</v>
      </c>
    </row>
    <row r="2" spans="1:9" ht="17" thickBot="1" x14ac:dyDescent="0.25"/>
    <row r="3" spans="1:9" x14ac:dyDescent="0.2">
      <c r="A3" s="24" t="s">
        <v>176</v>
      </c>
      <c r="B3" s="24"/>
    </row>
    <row r="4" spans="1:9" x14ac:dyDescent="0.2">
      <c r="A4" t="s">
        <v>177</v>
      </c>
      <c r="B4">
        <v>0.89785988826131535</v>
      </c>
    </row>
    <row r="5" spans="1:9" x14ac:dyDescent="0.2">
      <c r="A5" t="s">
        <v>178</v>
      </c>
      <c r="B5">
        <v>0.80615237894862168</v>
      </c>
    </row>
    <row r="6" spans="1:9" x14ac:dyDescent="0.2">
      <c r="A6" t="s">
        <v>179</v>
      </c>
      <c r="B6">
        <v>0.80397431579074097</v>
      </c>
    </row>
    <row r="7" spans="1:9" x14ac:dyDescent="0.2">
      <c r="A7" t="s">
        <v>180</v>
      </c>
      <c r="B7">
        <v>29848.121478915538</v>
      </c>
    </row>
    <row r="8" spans="1:9" ht="17" thickBot="1" x14ac:dyDescent="0.25">
      <c r="A8" s="22" t="s">
        <v>181</v>
      </c>
      <c r="B8" s="22">
        <v>91</v>
      </c>
    </row>
    <row r="10" spans="1:9" ht="17" thickBot="1" x14ac:dyDescent="0.25">
      <c r="A10" t="s">
        <v>182</v>
      </c>
    </row>
    <row r="11" spans="1:9" x14ac:dyDescent="0.2">
      <c r="A11" s="23"/>
      <c r="B11" s="23" t="s">
        <v>186</v>
      </c>
      <c r="C11" s="23" t="s">
        <v>187</v>
      </c>
      <c r="D11" s="23" t="s">
        <v>188</v>
      </c>
      <c r="E11" s="23" t="s">
        <v>189</v>
      </c>
      <c r="F11" s="23" t="s">
        <v>190</v>
      </c>
    </row>
    <row r="12" spans="1:9" x14ac:dyDescent="0.2">
      <c r="A12" t="s">
        <v>183</v>
      </c>
      <c r="B12">
        <v>1</v>
      </c>
      <c r="C12">
        <v>329746867153.83551</v>
      </c>
      <c r="D12">
        <v>329746867153.83551</v>
      </c>
      <c r="E12">
        <v>370.12350905978366</v>
      </c>
      <c r="F12">
        <v>1.835132625395546E-33</v>
      </c>
    </row>
    <row r="13" spans="1:9" x14ac:dyDescent="0.2">
      <c r="A13" t="s">
        <v>184</v>
      </c>
      <c r="B13">
        <v>89</v>
      </c>
      <c r="C13">
        <v>79291021667.988815</v>
      </c>
      <c r="D13">
        <v>890910355.820099</v>
      </c>
    </row>
    <row r="14" spans="1:9" ht="17" thickBot="1" x14ac:dyDescent="0.25">
      <c r="A14" s="22" t="s">
        <v>11</v>
      </c>
      <c r="B14" s="22">
        <v>90</v>
      </c>
      <c r="C14" s="22">
        <v>409037888821.82434</v>
      </c>
      <c r="D14" s="22"/>
      <c r="E14" s="22"/>
      <c r="F14" s="22"/>
    </row>
    <row r="15" spans="1:9" ht="17" thickBot="1" x14ac:dyDescent="0.25"/>
    <row r="16" spans="1:9" x14ac:dyDescent="0.2">
      <c r="A16" s="23"/>
      <c r="B16" s="23" t="s">
        <v>191</v>
      </c>
      <c r="C16" s="23" t="s">
        <v>180</v>
      </c>
      <c r="D16" s="23" t="s">
        <v>192</v>
      </c>
      <c r="E16" s="23" t="s">
        <v>193</v>
      </c>
      <c r="F16" s="23" t="s">
        <v>194</v>
      </c>
      <c r="G16" s="23" t="s">
        <v>195</v>
      </c>
      <c r="H16" s="23" t="s">
        <v>196</v>
      </c>
      <c r="I16" s="23" t="s">
        <v>197</v>
      </c>
    </row>
    <row r="17" spans="1:9" x14ac:dyDescent="0.2">
      <c r="A17" t="s">
        <v>185</v>
      </c>
      <c r="B17">
        <v>-33503.938461538404</v>
      </c>
      <c r="C17">
        <v>6309.8000238263039</v>
      </c>
      <c r="D17">
        <v>-5.3098257211044535</v>
      </c>
      <c r="E17">
        <v>7.9976148875798247E-7</v>
      </c>
      <c r="F17">
        <v>-46041.37670702552</v>
      </c>
      <c r="G17">
        <v>-20966.500216051289</v>
      </c>
      <c r="H17">
        <v>-46041.37670702552</v>
      </c>
      <c r="I17">
        <v>-20966.500216051289</v>
      </c>
    </row>
    <row r="18" spans="1:9" ht="17" thickBot="1" x14ac:dyDescent="0.25">
      <c r="A18" s="22" t="s">
        <v>222</v>
      </c>
      <c r="B18" s="22">
        <v>2291.6331581462005</v>
      </c>
      <c r="C18" s="22">
        <v>119.11645556339649</v>
      </c>
      <c r="D18" s="22">
        <v>19.238594258931261</v>
      </c>
      <c r="E18" s="22">
        <v>1.8351326253957027E-33</v>
      </c>
      <c r="F18" s="22">
        <v>2054.9512981810449</v>
      </c>
      <c r="G18" s="22">
        <v>2528.315018111356</v>
      </c>
      <c r="H18" s="22">
        <v>2054.9512981810449</v>
      </c>
      <c r="I18" s="22">
        <v>2528.315018111356</v>
      </c>
    </row>
    <row r="22" spans="1:9" x14ac:dyDescent="0.2">
      <c r="A22" t="s">
        <v>198</v>
      </c>
    </row>
    <row r="23" spans="1:9" ht="17" thickBot="1" x14ac:dyDescent="0.25"/>
    <row r="24" spans="1:9" x14ac:dyDescent="0.2">
      <c r="A24" s="23" t="s">
        <v>199</v>
      </c>
      <c r="B24" s="23" t="s">
        <v>223</v>
      </c>
      <c r="C24" s="23" t="s">
        <v>201</v>
      </c>
    </row>
    <row r="25" spans="1:9" x14ac:dyDescent="0.2">
      <c r="A25">
        <v>1</v>
      </c>
      <c r="B25">
        <v>175034.67892976583</v>
      </c>
      <c r="C25">
        <v>82248.321070234175</v>
      </c>
    </row>
    <row r="26" spans="1:9" x14ac:dyDescent="0.2">
      <c r="A26">
        <v>2</v>
      </c>
      <c r="B26">
        <v>172743.04577161963</v>
      </c>
      <c r="C26">
        <v>77680.954228380375</v>
      </c>
    </row>
    <row r="27" spans="1:9" x14ac:dyDescent="0.2">
      <c r="A27">
        <v>3</v>
      </c>
      <c r="B27">
        <v>170451.41261347343</v>
      </c>
      <c r="C27">
        <v>73692.587386526575</v>
      </c>
    </row>
    <row r="28" spans="1:9" x14ac:dyDescent="0.2">
      <c r="A28">
        <v>4</v>
      </c>
      <c r="B28">
        <v>168159.77945532723</v>
      </c>
      <c r="C28">
        <v>72208.220544672775</v>
      </c>
    </row>
    <row r="29" spans="1:9" x14ac:dyDescent="0.2">
      <c r="A29">
        <v>5</v>
      </c>
      <c r="B29">
        <v>165868.14629718103</v>
      </c>
      <c r="C29">
        <v>75042.853702818975</v>
      </c>
    </row>
    <row r="30" spans="1:9" x14ac:dyDescent="0.2">
      <c r="A30">
        <v>6</v>
      </c>
      <c r="B30">
        <v>163576.51313903483</v>
      </c>
      <c r="C30">
        <v>70863.486860965175</v>
      </c>
    </row>
    <row r="31" spans="1:9" x14ac:dyDescent="0.2">
      <c r="A31">
        <v>7</v>
      </c>
      <c r="B31">
        <v>161284.87998088863</v>
      </c>
      <c r="C31">
        <v>60136.120019111375</v>
      </c>
    </row>
    <row r="32" spans="1:9" x14ac:dyDescent="0.2">
      <c r="A32">
        <v>8</v>
      </c>
      <c r="B32">
        <v>158993.24682274243</v>
      </c>
      <c r="C32">
        <v>60284.753177257575</v>
      </c>
    </row>
    <row r="33" spans="1:3" x14ac:dyDescent="0.2">
      <c r="A33">
        <v>9</v>
      </c>
      <c r="B33">
        <v>156701.61366459623</v>
      </c>
      <c r="C33">
        <v>54302.386335403775</v>
      </c>
    </row>
    <row r="34" spans="1:3" x14ac:dyDescent="0.2">
      <c r="A34">
        <v>10</v>
      </c>
      <c r="B34">
        <v>154409.98050645003</v>
      </c>
      <c r="C34">
        <v>5443.0194935499749</v>
      </c>
    </row>
    <row r="35" spans="1:3" x14ac:dyDescent="0.2">
      <c r="A35">
        <v>11</v>
      </c>
      <c r="B35">
        <v>152118.34734830383</v>
      </c>
      <c r="C35">
        <v>91.652651696174871</v>
      </c>
    </row>
    <row r="36" spans="1:3" x14ac:dyDescent="0.2">
      <c r="A36">
        <v>12</v>
      </c>
      <c r="B36">
        <v>149826.71419015763</v>
      </c>
      <c r="C36">
        <v>-3625.7141901576251</v>
      </c>
    </row>
    <row r="37" spans="1:3" x14ac:dyDescent="0.2">
      <c r="A37">
        <v>13</v>
      </c>
      <c r="B37">
        <v>147535.08103201143</v>
      </c>
      <c r="C37">
        <v>-9335.0810320114251</v>
      </c>
    </row>
    <row r="38" spans="1:3" x14ac:dyDescent="0.2">
      <c r="A38">
        <v>14</v>
      </c>
      <c r="B38">
        <v>145243.44787386523</v>
      </c>
      <c r="C38">
        <v>-12081.447873865225</v>
      </c>
    </row>
    <row r="39" spans="1:3" x14ac:dyDescent="0.2">
      <c r="A39">
        <v>15</v>
      </c>
      <c r="B39">
        <v>142951.81471571903</v>
      </c>
      <c r="C39">
        <v>-11283.814715719025</v>
      </c>
    </row>
    <row r="40" spans="1:3" x14ac:dyDescent="0.2">
      <c r="A40">
        <v>16</v>
      </c>
      <c r="B40">
        <v>140660.18155757283</v>
      </c>
      <c r="C40">
        <v>-12438.181557572825</v>
      </c>
    </row>
    <row r="41" spans="1:3" x14ac:dyDescent="0.2">
      <c r="A41">
        <v>17</v>
      </c>
      <c r="B41">
        <v>138368.54839942663</v>
      </c>
      <c r="C41">
        <v>-13111.548399426625</v>
      </c>
    </row>
    <row r="42" spans="1:3" x14ac:dyDescent="0.2">
      <c r="A42">
        <v>18</v>
      </c>
      <c r="B42">
        <v>136076.91524128043</v>
      </c>
      <c r="C42">
        <v>-14268.915241280425</v>
      </c>
    </row>
    <row r="43" spans="1:3" x14ac:dyDescent="0.2">
      <c r="A43">
        <v>19</v>
      </c>
      <c r="B43">
        <v>133785.28208313423</v>
      </c>
      <c r="C43">
        <v>-15918.282083134225</v>
      </c>
    </row>
    <row r="44" spans="1:3" x14ac:dyDescent="0.2">
      <c r="A44">
        <v>20</v>
      </c>
      <c r="B44">
        <v>131493.64892498803</v>
      </c>
      <c r="C44">
        <v>-19639.648924988025</v>
      </c>
    </row>
    <row r="45" spans="1:3" x14ac:dyDescent="0.2">
      <c r="A45">
        <v>21</v>
      </c>
      <c r="B45">
        <v>129202.01576684183</v>
      </c>
      <c r="C45">
        <v>-20474.015766841825</v>
      </c>
    </row>
    <row r="46" spans="1:3" x14ac:dyDescent="0.2">
      <c r="A46">
        <v>22</v>
      </c>
      <c r="B46">
        <v>126910.38260869563</v>
      </c>
      <c r="C46">
        <v>-22407.382608695625</v>
      </c>
    </row>
    <row r="47" spans="1:3" x14ac:dyDescent="0.2">
      <c r="A47">
        <v>23</v>
      </c>
      <c r="B47">
        <v>124618.74945054943</v>
      </c>
      <c r="C47">
        <v>-24169.749450549425</v>
      </c>
    </row>
    <row r="48" spans="1:3" x14ac:dyDescent="0.2">
      <c r="A48">
        <v>24</v>
      </c>
      <c r="B48">
        <v>122327.11629240323</v>
      </c>
      <c r="C48">
        <v>-25153.116292403225</v>
      </c>
    </row>
    <row r="49" spans="1:3" x14ac:dyDescent="0.2">
      <c r="A49">
        <v>25</v>
      </c>
      <c r="B49">
        <v>120035.48313425703</v>
      </c>
      <c r="C49">
        <v>-25654.483134257025</v>
      </c>
    </row>
    <row r="50" spans="1:3" x14ac:dyDescent="0.2">
      <c r="A50">
        <v>26</v>
      </c>
      <c r="B50">
        <v>117743.84997611083</v>
      </c>
      <c r="C50">
        <v>-26358.849976110825</v>
      </c>
    </row>
    <row r="51" spans="1:3" x14ac:dyDescent="0.2">
      <c r="A51">
        <v>27</v>
      </c>
      <c r="B51">
        <v>115452.21681796463</v>
      </c>
      <c r="C51">
        <v>-26970.216817964625</v>
      </c>
    </row>
    <row r="52" spans="1:3" x14ac:dyDescent="0.2">
      <c r="A52">
        <v>28</v>
      </c>
      <c r="B52">
        <v>113160.58365981843</v>
      </c>
      <c r="C52">
        <v>-27385.583659818425</v>
      </c>
    </row>
    <row r="53" spans="1:3" x14ac:dyDescent="0.2">
      <c r="A53">
        <v>29</v>
      </c>
      <c r="B53">
        <v>110868.95050167223</v>
      </c>
      <c r="C53">
        <v>-27872.950501672225</v>
      </c>
    </row>
    <row r="54" spans="1:3" x14ac:dyDescent="0.2">
      <c r="A54">
        <v>30</v>
      </c>
      <c r="B54">
        <v>108577.31734352603</v>
      </c>
      <c r="C54">
        <v>-28212.317343526025</v>
      </c>
    </row>
    <row r="55" spans="1:3" x14ac:dyDescent="0.2">
      <c r="A55">
        <v>31</v>
      </c>
      <c r="B55">
        <v>106285.68418537983</v>
      </c>
      <c r="C55">
        <v>-28561.684185379825</v>
      </c>
    </row>
    <row r="56" spans="1:3" x14ac:dyDescent="0.2">
      <c r="A56">
        <v>32</v>
      </c>
      <c r="B56">
        <v>103994.05102723363</v>
      </c>
      <c r="C56">
        <v>-28183.051027233625</v>
      </c>
    </row>
    <row r="57" spans="1:3" x14ac:dyDescent="0.2">
      <c r="A57">
        <v>33</v>
      </c>
      <c r="B57">
        <v>101702.41786908743</v>
      </c>
      <c r="C57">
        <v>-28306.417869087425</v>
      </c>
    </row>
    <row r="58" spans="1:3" x14ac:dyDescent="0.2">
      <c r="A58">
        <v>34</v>
      </c>
      <c r="B58">
        <v>99410.784710941225</v>
      </c>
      <c r="C58">
        <v>-29038.784710941225</v>
      </c>
    </row>
    <row r="59" spans="1:3" x14ac:dyDescent="0.2">
      <c r="A59">
        <v>35</v>
      </c>
      <c r="B59">
        <v>97119.151552795025</v>
      </c>
      <c r="C59">
        <v>-28711.151552795025</v>
      </c>
    </row>
    <row r="60" spans="1:3" x14ac:dyDescent="0.2">
      <c r="A60">
        <v>36</v>
      </c>
      <c r="B60">
        <v>94827.518394648825</v>
      </c>
      <c r="C60">
        <v>-28845.518394648825</v>
      </c>
    </row>
    <row r="61" spans="1:3" x14ac:dyDescent="0.2">
      <c r="A61">
        <v>37</v>
      </c>
      <c r="B61">
        <v>92535.885236502625</v>
      </c>
      <c r="C61">
        <v>-28464.885236502625</v>
      </c>
    </row>
    <row r="62" spans="1:3" x14ac:dyDescent="0.2">
      <c r="A62">
        <v>38</v>
      </c>
      <c r="B62">
        <v>90244.252078356425</v>
      </c>
      <c r="C62">
        <v>-27934.252078356425</v>
      </c>
    </row>
    <row r="63" spans="1:3" x14ac:dyDescent="0.2">
      <c r="A63">
        <v>39</v>
      </c>
      <c r="B63">
        <v>87952.618920210225</v>
      </c>
      <c r="C63">
        <v>-27068.618920210225</v>
      </c>
    </row>
    <row r="64" spans="1:3" x14ac:dyDescent="0.2">
      <c r="A64">
        <v>40</v>
      </c>
      <c r="B64">
        <v>85660.985762064025</v>
      </c>
      <c r="C64">
        <v>-27071.985762064025</v>
      </c>
    </row>
    <row r="65" spans="1:3" x14ac:dyDescent="0.2">
      <c r="A65">
        <v>41</v>
      </c>
      <c r="B65">
        <v>83369.352603917825</v>
      </c>
      <c r="C65">
        <v>-26776.352603917825</v>
      </c>
    </row>
    <row r="66" spans="1:3" x14ac:dyDescent="0.2">
      <c r="A66">
        <v>42</v>
      </c>
      <c r="B66">
        <v>81077.719445771625</v>
      </c>
      <c r="C66">
        <v>-25761.719445771625</v>
      </c>
    </row>
    <row r="67" spans="1:3" x14ac:dyDescent="0.2">
      <c r="A67">
        <v>43</v>
      </c>
      <c r="B67">
        <v>78786.086287625425</v>
      </c>
      <c r="C67">
        <v>-25569.086287625425</v>
      </c>
    </row>
    <row r="68" spans="1:3" x14ac:dyDescent="0.2">
      <c r="A68">
        <v>44</v>
      </c>
      <c r="B68">
        <v>76494.453129479225</v>
      </c>
      <c r="C68">
        <v>-26287.453129479225</v>
      </c>
    </row>
    <row r="69" spans="1:3" x14ac:dyDescent="0.2">
      <c r="A69">
        <v>45</v>
      </c>
      <c r="B69">
        <v>74202.81997133301</v>
      </c>
      <c r="C69">
        <v>-25338.81997133301</v>
      </c>
    </row>
    <row r="70" spans="1:3" x14ac:dyDescent="0.2">
      <c r="A70">
        <v>46</v>
      </c>
      <c r="B70">
        <v>71911.18681318681</v>
      </c>
      <c r="C70">
        <v>-24870.18681318681</v>
      </c>
    </row>
    <row r="71" spans="1:3" x14ac:dyDescent="0.2">
      <c r="A71">
        <v>47</v>
      </c>
      <c r="B71">
        <v>69619.55365504061</v>
      </c>
      <c r="C71">
        <v>-24543.55365504061</v>
      </c>
    </row>
    <row r="72" spans="1:3" x14ac:dyDescent="0.2">
      <c r="A72">
        <v>48</v>
      </c>
      <c r="B72">
        <v>67327.92049689441</v>
      </c>
      <c r="C72">
        <v>-23858.92049689441</v>
      </c>
    </row>
    <row r="73" spans="1:3" x14ac:dyDescent="0.2">
      <c r="A73">
        <v>49</v>
      </c>
      <c r="B73">
        <v>65036.28733874821</v>
      </c>
      <c r="C73">
        <v>-23735.28733874821</v>
      </c>
    </row>
    <row r="74" spans="1:3" x14ac:dyDescent="0.2">
      <c r="A74">
        <v>50</v>
      </c>
      <c r="B74">
        <v>62744.65418060201</v>
      </c>
      <c r="C74">
        <v>-23460.65418060201</v>
      </c>
    </row>
    <row r="75" spans="1:3" x14ac:dyDescent="0.2">
      <c r="A75">
        <v>51</v>
      </c>
      <c r="B75">
        <v>60453.02102245581</v>
      </c>
      <c r="C75">
        <v>-22336.02102245581</v>
      </c>
    </row>
    <row r="76" spans="1:3" x14ac:dyDescent="0.2">
      <c r="A76">
        <v>52</v>
      </c>
      <c r="B76">
        <v>58161.38786430961</v>
      </c>
      <c r="C76">
        <v>-20761.38786430961</v>
      </c>
    </row>
    <row r="77" spans="1:3" x14ac:dyDescent="0.2">
      <c r="A77">
        <v>53</v>
      </c>
      <c r="B77">
        <v>55869.75470616341</v>
      </c>
      <c r="C77">
        <v>-20590.75470616341</v>
      </c>
    </row>
    <row r="78" spans="1:3" x14ac:dyDescent="0.2">
      <c r="A78">
        <v>54</v>
      </c>
      <c r="B78">
        <v>53578.12154801721</v>
      </c>
      <c r="C78">
        <v>-19451.12154801721</v>
      </c>
    </row>
    <row r="79" spans="1:3" x14ac:dyDescent="0.2">
      <c r="A79">
        <v>55</v>
      </c>
      <c r="B79">
        <v>51286.48838987101</v>
      </c>
      <c r="C79">
        <v>-18235.48838987101</v>
      </c>
    </row>
    <row r="80" spans="1:3" x14ac:dyDescent="0.2">
      <c r="A80">
        <v>56</v>
      </c>
      <c r="B80">
        <v>48994.85523172481</v>
      </c>
      <c r="C80">
        <v>-12707.85523172481</v>
      </c>
    </row>
    <row r="81" spans="1:3" x14ac:dyDescent="0.2">
      <c r="A81">
        <v>57</v>
      </c>
      <c r="B81">
        <v>46703.22207357861</v>
      </c>
      <c r="C81">
        <v>-10194.22207357861</v>
      </c>
    </row>
    <row r="82" spans="1:3" x14ac:dyDescent="0.2">
      <c r="A82">
        <v>58</v>
      </c>
      <c r="B82">
        <v>44411.58891543241</v>
      </c>
      <c r="C82">
        <v>-8399.5889154324104</v>
      </c>
    </row>
    <row r="83" spans="1:3" x14ac:dyDescent="0.2">
      <c r="A83">
        <v>59</v>
      </c>
      <c r="B83">
        <v>42119.95575728621</v>
      </c>
      <c r="C83">
        <v>-6335.9557572862104</v>
      </c>
    </row>
    <row r="84" spans="1:3" x14ac:dyDescent="0.2">
      <c r="A84">
        <v>60</v>
      </c>
      <c r="B84">
        <v>39828.32259914001</v>
      </c>
      <c r="C84">
        <v>-4987.3225991400104</v>
      </c>
    </row>
    <row r="85" spans="1:3" x14ac:dyDescent="0.2">
      <c r="A85">
        <v>61</v>
      </c>
      <c r="B85">
        <v>37536.68944099381</v>
      </c>
      <c r="C85">
        <v>-4012.6894409938104</v>
      </c>
    </row>
    <row r="86" spans="1:3" x14ac:dyDescent="0.2">
      <c r="A86">
        <v>62</v>
      </c>
      <c r="B86">
        <v>35245.05628284761</v>
      </c>
      <c r="C86">
        <v>-3517.0562828476104</v>
      </c>
    </row>
    <row r="87" spans="1:3" x14ac:dyDescent="0.2">
      <c r="A87">
        <v>63</v>
      </c>
      <c r="B87">
        <v>32953.42312470141</v>
      </c>
      <c r="C87">
        <v>-2815.4231247014104</v>
      </c>
    </row>
    <row r="88" spans="1:3" x14ac:dyDescent="0.2">
      <c r="A88">
        <v>64</v>
      </c>
      <c r="B88">
        <v>30661.78996655521</v>
      </c>
      <c r="C88">
        <v>-1819.7899665552104</v>
      </c>
    </row>
    <row r="89" spans="1:3" x14ac:dyDescent="0.2">
      <c r="A89">
        <v>65</v>
      </c>
      <c r="B89">
        <v>28370.15680840901</v>
      </c>
      <c r="C89">
        <v>-1003.1568084090104</v>
      </c>
    </row>
    <row r="90" spans="1:3" x14ac:dyDescent="0.2">
      <c r="A90">
        <v>66</v>
      </c>
      <c r="B90">
        <v>26078.52365026281</v>
      </c>
      <c r="C90">
        <v>338.47634973718959</v>
      </c>
    </row>
    <row r="91" spans="1:3" x14ac:dyDescent="0.2">
      <c r="A91">
        <v>67</v>
      </c>
      <c r="B91">
        <v>23786.89049211661</v>
      </c>
      <c r="C91">
        <v>577.1095078833896</v>
      </c>
    </row>
    <row r="92" spans="1:3" x14ac:dyDescent="0.2">
      <c r="A92">
        <v>68</v>
      </c>
      <c r="B92">
        <v>21495.25733397041</v>
      </c>
      <c r="C92">
        <v>2157.7426660295896</v>
      </c>
    </row>
    <row r="93" spans="1:3" x14ac:dyDescent="0.2">
      <c r="A93">
        <v>69</v>
      </c>
      <c r="B93">
        <v>19203.624175824203</v>
      </c>
      <c r="C93">
        <v>3029.3758241757969</v>
      </c>
    </row>
    <row r="94" spans="1:3" x14ac:dyDescent="0.2">
      <c r="A94">
        <v>70</v>
      </c>
      <c r="B94">
        <v>16911.991017678003</v>
      </c>
      <c r="C94">
        <v>3889.0089823219969</v>
      </c>
    </row>
    <row r="95" spans="1:3" x14ac:dyDescent="0.2">
      <c r="A95">
        <v>71</v>
      </c>
      <c r="B95">
        <v>14620.357859531803</v>
      </c>
      <c r="C95">
        <v>5010.6421404681969</v>
      </c>
    </row>
    <row r="96" spans="1:3" x14ac:dyDescent="0.2">
      <c r="A96">
        <v>72</v>
      </c>
      <c r="B96">
        <v>12328.724701385603</v>
      </c>
      <c r="C96">
        <v>6177.2752986143969</v>
      </c>
    </row>
    <row r="97" spans="1:3" x14ac:dyDescent="0.2">
      <c r="A97">
        <v>73</v>
      </c>
      <c r="B97">
        <v>10037.091543239403</v>
      </c>
      <c r="C97">
        <v>7481.9084567605969</v>
      </c>
    </row>
    <row r="98" spans="1:3" x14ac:dyDescent="0.2">
      <c r="A98">
        <v>74</v>
      </c>
      <c r="B98">
        <v>7745.4583850932031</v>
      </c>
      <c r="C98">
        <v>8951.5416149067969</v>
      </c>
    </row>
    <row r="99" spans="1:3" x14ac:dyDescent="0.2">
      <c r="A99">
        <v>75</v>
      </c>
      <c r="B99">
        <v>5453.8252269470031</v>
      </c>
      <c r="C99">
        <v>10134.174773052997</v>
      </c>
    </row>
    <row r="100" spans="1:3" x14ac:dyDescent="0.2">
      <c r="A100">
        <v>76</v>
      </c>
      <c r="B100">
        <v>3162.1920688008031</v>
      </c>
      <c r="C100">
        <v>11670.807931199197</v>
      </c>
    </row>
    <row r="101" spans="1:3" x14ac:dyDescent="0.2">
      <c r="A101">
        <v>77</v>
      </c>
      <c r="B101">
        <v>870.5589106546031</v>
      </c>
      <c r="C101">
        <v>12902.441089345397</v>
      </c>
    </row>
    <row r="102" spans="1:3" x14ac:dyDescent="0.2">
      <c r="A102">
        <v>78</v>
      </c>
      <c r="B102">
        <v>-1421.0742474915969</v>
      </c>
      <c r="C102">
        <v>14159.074247491597</v>
      </c>
    </row>
    <row r="103" spans="1:3" x14ac:dyDescent="0.2">
      <c r="A103">
        <v>79</v>
      </c>
      <c r="B103">
        <v>-3712.7074056377969</v>
      </c>
      <c r="C103">
        <v>15943.707405637797</v>
      </c>
    </row>
    <row r="104" spans="1:3" x14ac:dyDescent="0.2">
      <c r="A104">
        <v>80</v>
      </c>
      <c r="B104">
        <v>-6004.3405637839969</v>
      </c>
      <c r="C104">
        <v>17547.340563783997</v>
      </c>
    </row>
    <row r="105" spans="1:3" x14ac:dyDescent="0.2">
      <c r="A105">
        <v>81</v>
      </c>
      <c r="B105">
        <v>-8295.9737219302006</v>
      </c>
      <c r="C105">
        <v>19037.973721930201</v>
      </c>
    </row>
    <row r="106" spans="1:3" x14ac:dyDescent="0.2">
      <c r="A106">
        <v>82</v>
      </c>
      <c r="B106">
        <v>-10587.606880076401</v>
      </c>
      <c r="C106">
        <v>20491.606880076401</v>
      </c>
    </row>
    <row r="107" spans="1:3" x14ac:dyDescent="0.2">
      <c r="A107">
        <v>83</v>
      </c>
      <c r="B107">
        <v>-12879.240038222601</v>
      </c>
      <c r="C107">
        <v>22193.240038222601</v>
      </c>
    </row>
    <row r="108" spans="1:3" x14ac:dyDescent="0.2">
      <c r="A108">
        <v>84</v>
      </c>
      <c r="B108">
        <v>-15170.873196368801</v>
      </c>
      <c r="C108">
        <v>23505.873196368801</v>
      </c>
    </row>
    <row r="109" spans="1:3" x14ac:dyDescent="0.2">
      <c r="A109">
        <v>85</v>
      </c>
      <c r="B109">
        <v>-17462.506354515001</v>
      </c>
      <c r="C109">
        <v>25798.506354515001</v>
      </c>
    </row>
    <row r="110" spans="1:3" x14ac:dyDescent="0.2">
      <c r="A110">
        <v>86</v>
      </c>
      <c r="B110">
        <v>-19754.139512661201</v>
      </c>
      <c r="C110">
        <v>27889.139512661201</v>
      </c>
    </row>
    <row r="111" spans="1:3" x14ac:dyDescent="0.2">
      <c r="A111">
        <v>87</v>
      </c>
      <c r="B111">
        <v>-22045.772670807404</v>
      </c>
      <c r="C111">
        <v>29885.772670807404</v>
      </c>
    </row>
    <row r="112" spans="1:3" x14ac:dyDescent="0.2">
      <c r="A112">
        <v>88</v>
      </c>
      <c r="B112">
        <v>-24337.405828953604</v>
      </c>
      <c r="C112">
        <v>31756.405828953604</v>
      </c>
    </row>
    <row r="113" spans="1:3" x14ac:dyDescent="0.2">
      <c r="A113">
        <v>89</v>
      </c>
      <c r="B113">
        <v>-26629.038987099804</v>
      </c>
      <c r="C113">
        <v>33094.038987099804</v>
      </c>
    </row>
    <row r="114" spans="1:3" x14ac:dyDescent="0.2">
      <c r="A114">
        <v>90</v>
      </c>
      <c r="B114">
        <v>-28920.672145246004</v>
      </c>
      <c r="C114">
        <v>34611.672145246004</v>
      </c>
    </row>
    <row r="115" spans="1:3" ht="17" thickBot="1" x14ac:dyDescent="0.25">
      <c r="A115" s="22">
        <v>91</v>
      </c>
      <c r="B115" s="22">
        <v>-31212.305303392204</v>
      </c>
      <c r="C115" s="22">
        <v>35688.305303392204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E2981-78D0-4C43-9BA9-5B83F167810B}">
  <dimension ref="A1:I115"/>
  <sheetViews>
    <sheetView zoomScale="60" zoomScaleNormal="60" workbookViewId="0">
      <selection activeCell="N5" sqref="N5"/>
    </sheetView>
  </sheetViews>
  <sheetFormatPr baseColWidth="10" defaultRowHeight="16" x14ac:dyDescent="0.2"/>
  <sheetData>
    <row r="1" spans="1:9" x14ac:dyDescent="0.2">
      <c r="A1" t="s">
        <v>175</v>
      </c>
    </row>
    <row r="2" spans="1:9" ht="17" thickBot="1" x14ac:dyDescent="0.25"/>
    <row r="3" spans="1:9" x14ac:dyDescent="0.2">
      <c r="A3" s="24" t="s">
        <v>176</v>
      </c>
      <c r="B3" s="24"/>
    </row>
    <row r="4" spans="1:9" x14ac:dyDescent="0.2">
      <c r="A4" t="s">
        <v>177</v>
      </c>
      <c r="B4">
        <v>0.96437633069164319</v>
      </c>
    </row>
    <row r="5" spans="1:9" x14ac:dyDescent="0.2">
      <c r="A5" t="s">
        <v>178</v>
      </c>
      <c r="B5">
        <v>0.93002170719827748</v>
      </c>
    </row>
    <row r="6" spans="1:9" x14ac:dyDescent="0.2">
      <c r="A6" t="s">
        <v>179</v>
      </c>
      <c r="B6">
        <v>0.92923543424544919</v>
      </c>
    </row>
    <row r="7" spans="1:9" x14ac:dyDescent="0.2">
      <c r="A7" t="s">
        <v>180</v>
      </c>
      <c r="B7">
        <v>17933.639582154192</v>
      </c>
    </row>
    <row r="8" spans="1:9" ht="17" thickBot="1" x14ac:dyDescent="0.25">
      <c r="A8" s="22" t="s">
        <v>181</v>
      </c>
      <c r="B8" s="22">
        <v>91</v>
      </c>
    </row>
    <row r="10" spans="1:9" ht="17" thickBot="1" x14ac:dyDescent="0.25">
      <c r="A10" t="s">
        <v>182</v>
      </c>
    </row>
    <row r="11" spans="1:9" x14ac:dyDescent="0.2">
      <c r="A11" s="23"/>
      <c r="B11" s="23" t="s">
        <v>186</v>
      </c>
      <c r="C11" s="23" t="s">
        <v>187</v>
      </c>
      <c r="D11" s="23" t="s">
        <v>188</v>
      </c>
      <c r="E11" s="23" t="s">
        <v>189</v>
      </c>
      <c r="F11" s="23" t="s">
        <v>190</v>
      </c>
    </row>
    <row r="12" spans="1:9" x14ac:dyDescent="0.2">
      <c r="A12" t="s">
        <v>183</v>
      </c>
      <c r="B12">
        <v>1</v>
      </c>
      <c r="C12">
        <v>380414115670.85229</v>
      </c>
      <c r="D12">
        <v>380414115670.85229</v>
      </c>
      <c r="E12">
        <v>1182.8229673332241</v>
      </c>
      <c r="F12">
        <v>3.4856919745642617E-53</v>
      </c>
    </row>
    <row r="13" spans="1:9" x14ac:dyDescent="0.2">
      <c r="A13" t="s">
        <v>184</v>
      </c>
      <c r="B13">
        <v>89</v>
      </c>
      <c r="C13">
        <v>28623773150.972073</v>
      </c>
      <c r="D13">
        <v>321615428.66260755</v>
      </c>
    </row>
    <row r="14" spans="1:9" ht="17" thickBot="1" x14ac:dyDescent="0.25">
      <c r="A14" s="22" t="s">
        <v>11</v>
      </c>
      <c r="B14" s="22">
        <v>90</v>
      </c>
      <c r="C14" s="22">
        <v>409037888821.82434</v>
      </c>
      <c r="D14" s="22"/>
      <c r="E14" s="22"/>
      <c r="F14" s="22"/>
    </row>
    <row r="15" spans="1:9" ht="17" thickBot="1" x14ac:dyDescent="0.25"/>
    <row r="16" spans="1:9" x14ac:dyDescent="0.2">
      <c r="A16" s="23"/>
      <c r="B16" s="23" t="s">
        <v>191</v>
      </c>
      <c r="C16" s="23" t="s">
        <v>180</v>
      </c>
      <c r="D16" s="23" t="s">
        <v>192</v>
      </c>
      <c r="E16" s="23" t="s">
        <v>193</v>
      </c>
      <c r="F16" s="23" t="s">
        <v>194</v>
      </c>
      <c r="G16" s="23" t="s">
        <v>195</v>
      </c>
      <c r="H16" s="23" t="s">
        <v>196</v>
      </c>
      <c r="I16" s="23" t="s">
        <v>197</v>
      </c>
    </row>
    <row r="17" spans="1:9" x14ac:dyDescent="0.2">
      <c r="A17" t="s">
        <v>185</v>
      </c>
      <c r="B17">
        <v>-208509.01498165913</v>
      </c>
      <c r="C17">
        <v>8367.5226264342382</v>
      </c>
      <c r="D17">
        <v>-24.918846866687687</v>
      </c>
      <c r="E17">
        <v>6.6478055719284157E-42</v>
      </c>
      <c r="F17">
        <v>-225135.10420802084</v>
      </c>
      <c r="G17">
        <v>-191882.92575529742</v>
      </c>
      <c r="H17">
        <v>-225135.10420802084</v>
      </c>
      <c r="I17">
        <v>-191882.92575529742</v>
      </c>
    </row>
    <row r="18" spans="1:9" ht="17" thickBot="1" x14ac:dyDescent="0.25">
      <c r="A18" s="22" t="s">
        <v>136</v>
      </c>
      <c r="B18" s="22">
        <v>0.26056435870180061</v>
      </c>
      <c r="C18" s="22">
        <v>7.5762646371373412E-3</v>
      </c>
      <c r="D18" s="22">
        <v>34.392193406836135</v>
      </c>
      <c r="E18" s="22">
        <v>3.4856919745644105E-53</v>
      </c>
      <c r="F18" s="22">
        <v>0.24551048224598601</v>
      </c>
      <c r="G18" s="22">
        <v>0.27561823515761524</v>
      </c>
      <c r="H18" s="22">
        <v>0.24551048224598601</v>
      </c>
      <c r="I18" s="22">
        <v>0.27561823515761524</v>
      </c>
    </row>
    <row r="22" spans="1:9" x14ac:dyDescent="0.2">
      <c r="A22" t="s">
        <v>198</v>
      </c>
    </row>
    <row r="23" spans="1:9" ht="17" thickBot="1" x14ac:dyDescent="0.25"/>
    <row r="24" spans="1:9" x14ac:dyDescent="0.2">
      <c r="A24" s="23" t="s">
        <v>199</v>
      </c>
      <c r="B24" s="23" t="s">
        <v>223</v>
      </c>
      <c r="C24" s="23" t="s">
        <v>201</v>
      </c>
    </row>
    <row r="25" spans="1:9" x14ac:dyDescent="0.2">
      <c r="A25">
        <v>1</v>
      </c>
      <c r="B25">
        <v>254937.26751433098</v>
      </c>
      <c r="C25">
        <v>2345.7324856690248</v>
      </c>
    </row>
    <row r="26" spans="1:9" x14ac:dyDescent="0.2">
      <c r="A26">
        <v>2</v>
      </c>
      <c r="B26">
        <v>246263.86170622415</v>
      </c>
      <c r="C26">
        <v>4160.1382937758463</v>
      </c>
    </row>
    <row r="27" spans="1:9" x14ac:dyDescent="0.2">
      <c r="A27">
        <v>3</v>
      </c>
      <c r="B27">
        <v>230488.77430169971</v>
      </c>
      <c r="C27">
        <v>13655.225698300288</v>
      </c>
    </row>
    <row r="28" spans="1:9" x14ac:dyDescent="0.2">
      <c r="A28">
        <v>4</v>
      </c>
      <c r="B28">
        <v>219251.41520396719</v>
      </c>
      <c r="C28">
        <v>21116.58479603281</v>
      </c>
    </row>
    <row r="29" spans="1:9" x14ac:dyDescent="0.2">
      <c r="A29">
        <v>5</v>
      </c>
      <c r="B29">
        <v>223858.4536301737</v>
      </c>
      <c r="C29">
        <v>17052.546369826305</v>
      </c>
    </row>
    <row r="30" spans="1:9" x14ac:dyDescent="0.2">
      <c r="A30">
        <v>6</v>
      </c>
      <c r="B30">
        <v>201954.89250898297</v>
      </c>
      <c r="C30">
        <v>32485.107491017028</v>
      </c>
    </row>
    <row r="31" spans="1:9" x14ac:dyDescent="0.2">
      <c r="A31">
        <v>7</v>
      </c>
      <c r="B31">
        <v>173617.73680708604</v>
      </c>
      <c r="C31">
        <v>47803.263192913961</v>
      </c>
    </row>
    <row r="32" spans="1:9" x14ac:dyDescent="0.2">
      <c r="A32">
        <v>8</v>
      </c>
      <c r="B32">
        <v>170940.43802142504</v>
      </c>
      <c r="C32">
        <v>48337.561978574959</v>
      </c>
    </row>
    <row r="33" spans="1:3" x14ac:dyDescent="0.2">
      <c r="A33">
        <v>9</v>
      </c>
      <c r="B33">
        <v>127674.24738770846</v>
      </c>
      <c r="C33">
        <v>83329.752612291544</v>
      </c>
    </row>
    <row r="34" spans="1:3" x14ac:dyDescent="0.2">
      <c r="A34">
        <v>10</v>
      </c>
      <c r="B34">
        <v>142315.61926752131</v>
      </c>
      <c r="C34">
        <v>17537.38073247869</v>
      </c>
    </row>
    <row r="35" spans="1:3" x14ac:dyDescent="0.2">
      <c r="A35">
        <v>11</v>
      </c>
      <c r="B35">
        <v>148023.02098052559</v>
      </c>
      <c r="C35">
        <v>4186.9790194744128</v>
      </c>
    </row>
    <row r="36" spans="1:3" x14ac:dyDescent="0.2">
      <c r="A36">
        <v>12</v>
      </c>
      <c r="B36">
        <v>146296.78210412612</v>
      </c>
      <c r="C36">
        <v>-95.782104126119521</v>
      </c>
    </row>
    <row r="37" spans="1:3" x14ac:dyDescent="0.2">
      <c r="A37">
        <v>13</v>
      </c>
      <c r="B37">
        <v>142003.984294514</v>
      </c>
      <c r="C37">
        <v>-3803.9842945139972</v>
      </c>
    </row>
    <row r="38" spans="1:3" x14ac:dyDescent="0.2">
      <c r="A38">
        <v>14</v>
      </c>
      <c r="B38">
        <v>137421.96004674281</v>
      </c>
      <c r="C38">
        <v>-4259.9600467428099</v>
      </c>
    </row>
    <row r="39" spans="1:3" x14ac:dyDescent="0.2">
      <c r="A39">
        <v>15</v>
      </c>
      <c r="B39">
        <v>137217.93815387931</v>
      </c>
      <c r="C39">
        <v>-5549.9381538793095</v>
      </c>
    </row>
    <row r="40" spans="1:3" x14ac:dyDescent="0.2">
      <c r="A40">
        <v>16</v>
      </c>
      <c r="B40">
        <v>135343.17759301985</v>
      </c>
      <c r="C40">
        <v>-7121.1775930198492</v>
      </c>
    </row>
    <row r="41" spans="1:3" x14ac:dyDescent="0.2">
      <c r="A41">
        <v>17</v>
      </c>
      <c r="B41">
        <v>133441.83946757281</v>
      </c>
      <c r="C41">
        <v>-8184.839467572805</v>
      </c>
    </row>
    <row r="42" spans="1:3" x14ac:dyDescent="0.2">
      <c r="A42">
        <v>18</v>
      </c>
      <c r="B42">
        <v>130134.75662692956</v>
      </c>
      <c r="C42">
        <v>-8326.7566269295639</v>
      </c>
    </row>
    <row r="43" spans="1:3" x14ac:dyDescent="0.2">
      <c r="A43">
        <v>19</v>
      </c>
      <c r="B43">
        <v>128075.51650010922</v>
      </c>
      <c r="C43">
        <v>-10208.516500109225</v>
      </c>
    </row>
    <row r="44" spans="1:3" x14ac:dyDescent="0.2">
      <c r="A44">
        <v>20</v>
      </c>
      <c r="B44">
        <v>119790.61215082678</v>
      </c>
      <c r="C44">
        <v>-7936.6121508267825</v>
      </c>
    </row>
    <row r="45" spans="1:3" x14ac:dyDescent="0.2">
      <c r="A45">
        <v>21</v>
      </c>
      <c r="B45">
        <v>116502.28994401003</v>
      </c>
      <c r="C45">
        <v>-7774.28994401003</v>
      </c>
    </row>
    <row r="46" spans="1:3" x14ac:dyDescent="0.2">
      <c r="A46">
        <v>22</v>
      </c>
      <c r="B46">
        <v>116408.74733923608</v>
      </c>
      <c r="C46">
        <v>-11905.747339236084</v>
      </c>
    </row>
    <row r="47" spans="1:3" x14ac:dyDescent="0.2">
      <c r="A47">
        <v>23</v>
      </c>
      <c r="B47">
        <v>111030.43841127225</v>
      </c>
      <c r="C47">
        <v>-10581.438411272247</v>
      </c>
    </row>
    <row r="48" spans="1:3" x14ac:dyDescent="0.2">
      <c r="A48">
        <v>24</v>
      </c>
      <c r="B48">
        <v>107788.2360959457</v>
      </c>
      <c r="C48">
        <v>-10614.2360959457</v>
      </c>
    </row>
    <row r="49" spans="1:3" x14ac:dyDescent="0.2">
      <c r="A49">
        <v>25</v>
      </c>
      <c r="B49">
        <v>104867.83076361596</v>
      </c>
      <c r="C49">
        <v>-10486.830763615959</v>
      </c>
    </row>
    <row r="50" spans="1:3" x14ac:dyDescent="0.2">
      <c r="A50">
        <v>26</v>
      </c>
      <c r="B50">
        <v>101480.23353613383</v>
      </c>
      <c r="C50">
        <v>-10095.233536133834</v>
      </c>
    </row>
    <row r="51" spans="1:3" x14ac:dyDescent="0.2">
      <c r="A51">
        <v>27</v>
      </c>
      <c r="B51">
        <v>100991.93592792668</v>
      </c>
      <c r="C51">
        <v>-12509.935927926679</v>
      </c>
    </row>
    <row r="52" spans="1:3" x14ac:dyDescent="0.2">
      <c r="A52">
        <v>28</v>
      </c>
      <c r="B52">
        <v>102070.6723729521</v>
      </c>
      <c r="C52">
        <v>-16295.672372952104</v>
      </c>
    </row>
    <row r="53" spans="1:3" x14ac:dyDescent="0.2">
      <c r="A53">
        <v>29</v>
      </c>
      <c r="B53">
        <v>99104.407713490829</v>
      </c>
      <c r="C53">
        <v>-16108.407713490829</v>
      </c>
    </row>
    <row r="54" spans="1:3" x14ac:dyDescent="0.2">
      <c r="A54">
        <v>30</v>
      </c>
      <c r="B54">
        <v>94193.29068067926</v>
      </c>
      <c r="C54">
        <v>-13828.29068067926</v>
      </c>
    </row>
    <row r="55" spans="1:3" x14ac:dyDescent="0.2">
      <c r="A55">
        <v>31</v>
      </c>
      <c r="B55">
        <v>96458.637215232709</v>
      </c>
      <c r="C55">
        <v>-18734.637215232709</v>
      </c>
    </row>
    <row r="56" spans="1:3" x14ac:dyDescent="0.2">
      <c r="A56">
        <v>32</v>
      </c>
      <c r="B56">
        <v>96131.889509420667</v>
      </c>
      <c r="C56">
        <v>-20320.889509420667</v>
      </c>
    </row>
    <row r="57" spans="1:3" x14ac:dyDescent="0.2">
      <c r="A57">
        <v>33</v>
      </c>
      <c r="B57">
        <v>94084.11421438324</v>
      </c>
      <c r="C57">
        <v>-20688.11421438324</v>
      </c>
    </row>
    <row r="58" spans="1:3" x14ac:dyDescent="0.2">
      <c r="A58">
        <v>34</v>
      </c>
      <c r="B58">
        <v>87052.003301739052</v>
      </c>
      <c r="C58">
        <v>-16680.003301739052</v>
      </c>
    </row>
    <row r="59" spans="1:3" x14ac:dyDescent="0.2">
      <c r="A59">
        <v>35</v>
      </c>
      <c r="B59">
        <v>84379.134110175946</v>
      </c>
      <c r="C59">
        <v>-15971.134110175946</v>
      </c>
    </row>
    <row r="60" spans="1:3" x14ac:dyDescent="0.2">
      <c r="A60">
        <v>36</v>
      </c>
      <c r="B60">
        <v>82901.213067619363</v>
      </c>
      <c r="C60">
        <v>-16919.213067619363</v>
      </c>
    </row>
    <row r="61" spans="1:3" x14ac:dyDescent="0.2">
      <c r="A61">
        <v>37</v>
      </c>
      <c r="B61">
        <v>80140.273122815066</v>
      </c>
      <c r="C61">
        <v>-16069.273122815066</v>
      </c>
    </row>
    <row r="62" spans="1:3" x14ac:dyDescent="0.2">
      <c r="A62">
        <v>38</v>
      </c>
      <c r="B62">
        <v>80418.816422267293</v>
      </c>
      <c r="C62">
        <v>-18108.816422267293</v>
      </c>
    </row>
    <row r="63" spans="1:3" x14ac:dyDescent="0.2">
      <c r="A63">
        <v>39</v>
      </c>
      <c r="B63">
        <v>75290.649278657162</v>
      </c>
      <c r="C63">
        <v>-14406.649278657162</v>
      </c>
    </row>
    <row r="64" spans="1:3" x14ac:dyDescent="0.2">
      <c r="A64">
        <v>40</v>
      </c>
      <c r="B64">
        <v>71316.000551019912</v>
      </c>
      <c r="C64">
        <v>-12727.000551019912</v>
      </c>
    </row>
    <row r="65" spans="1:3" x14ac:dyDescent="0.2">
      <c r="A65">
        <v>41</v>
      </c>
      <c r="B65">
        <v>68975.611481160333</v>
      </c>
      <c r="C65">
        <v>-12382.611481160333</v>
      </c>
    </row>
    <row r="66" spans="1:3" x14ac:dyDescent="0.2">
      <c r="A66">
        <v>42</v>
      </c>
      <c r="B66">
        <v>70003.798440597602</v>
      </c>
      <c r="C66">
        <v>-14687.798440597602</v>
      </c>
    </row>
    <row r="67" spans="1:3" x14ac:dyDescent="0.2">
      <c r="A67">
        <v>43</v>
      </c>
      <c r="B67">
        <v>64254.706430201069</v>
      </c>
      <c r="C67">
        <v>-11037.706430201069</v>
      </c>
    </row>
    <row r="68" spans="1:3" x14ac:dyDescent="0.2">
      <c r="A68">
        <v>44</v>
      </c>
      <c r="B68">
        <v>59690.921687539027</v>
      </c>
      <c r="C68">
        <v>-9483.9216875390266</v>
      </c>
    </row>
    <row r="69" spans="1:3" x14ac:dyDescent="0.2">
      <c r="A69">
        <v>45</v>
      </c>
      <c r="B69">
        <v>57440.948450148979</v>
      </c>
      <c r="C69">
        <v>-8576.9484501489787</v>
      </c>
    </row>
    <row r="70" spans="1:3" x14ac:dyDescent="0.2">
      <c r="A70">
        <v>46</v>
      </c>
      <c r="B70">
        <v>53349.045761095913</v>
      </c>
      <c r="C70">
        <v>-6308.0457610959129</v>
      </c>
    </row>
    <row r="71" spans="1:3" x14ac:dyDescent="0.2">
      <c r="A71">
        <v>47</v>
      </c>
      <c r="B71">
        <v>47194.776172918093</v>
      </c>
      <c r="C71">
        <v>-2118.7761729180929</v>
      </c>
    </row>
    <row r="72" spans="1:3" x14ac:dyDescent="0.2">
      <c r="A72">
        <v>48</v>
      </c>
      <c r="B72">
        <v>39881.776881593367</v>
      </c>
      <c r="C72">
        <v>3587.2231184066331</v>
      </c>
    </row>
    <row r="73" spans="1:3" x14ac:dyDescent="0.2">
      <c r="A73">
        <v>49</v>
      </c>
      <c r="B73">
        <v>38832.223644742509</v>
      </c>
      <c r="C73">
        <v>2468.7763552574906</v>
      </c>
    </row>
    <row r="74" spans="1:3" x14ac:dyDescent="0.2">
      <c r="A74">
        <v>50</v>
      </c>
      <c r="B74">
        <v>34570.172429457161</v>
      </c>
      <c r="C74">
        <v>4713.8275705428387</v>
      </c>
    </row>
    <row r="75" spans="1:3" x14ac:dyDescent="0.2">
      <c r="A75">
        <v>51</v>
      </c>
      <c r="B75">
        <v>31012.687240101484</v>
      </c>
      <c r="C75">
        <v>7104.3127598985157</v>
      </c>
    </row>
    <row r="76" spans="1:3" x14ac:dyDescent="0.2">
      <c r="A76">
        <v>52</v>
      </c>
      <c r="B76">
        <v>29349.244374149188</v>
      </c>
      <c r="C76">
        <v>8050.7556258508121</v>
      </c>
    </row>
    <row r="77" spans="1:3" x14ac:dyDescent="0.2">
      <c r="A77">
        <v>53</v>
      </c>
      <c r="B77">
        <v>23988.393258218333</v>
      </c>
      <c r="C77">
        <v>11290.606741781667</v>
      </c>
    </row>
    <row r="78" spans="1:3" x14ac:dyDescent="0.2">
      <c r="A78">
        <v>54</v>
      </c>
      <c r="B78">
        <v>23029.516418195708</v>
      </c>
      <c r="C78">
        <v>11097.483581804292</v>
      </c>
    </row>
    <row r="79" spans="1:3" x14ac:dyDescent="0.2">
      <c r="A79">
        <v>55</v>
      </c>
      <c r="B79">
        <v>28653.276972056658</v>
      </c>
      <c r="C79">
        <v>4397.7230279433425</v>
      </c>
    </row>
    <row r="80" spans="1:3" x14ac:dyDescent="0.2">
      <c r="A80">
        <v>56</v>
      </c>
      <c r="B80">
        <v>51836.209094473277</v>
      </c>
      <c r="C80">
        <v>-15549.209094473277</v>
      </c>
    </row>
    <row r="81" spans="1:3" x14ac:dyDescent="0.2">
      <c r="A81">
        <v>57</v>
      </c>
      <c r="B81">
        <v>54947.868666090188</v>
      </c>
      <c r="C81">
        <v>-18438.868666090188</v>
      </c>
    </row>
    <row r="82" spans="1:3" x14ac:dyDescent="0.2">
      <c r="A82">
        <v>58</v>
      </c>
      <c r="B82">
        <v>53928.540894848702</v>
      </c>
      <c r="C82">
        <v>-17916.540894848702</v>
      </c>
    </row>
    <row r="83" spans="1:3" x14ac:dyDescent="0.2">
      <c r="A83">
        <v>59</v>
      </c>
      <c r="B83">
        <v>55925.24557558063</v>
      </c>
      <c r="C83">
        <v>-20141.24557558063</v>
      </c>
    </row>
    <row r="84" spans="1:3" x14ac:dyDescent="0.2">
      <c r="A84">
        <v>60</v>
      </c>
      <c r="B84">
        <v>52564.225912686088</v>
      </c>
      <c r="C84">
        <v>-17723.225912686088</v>
      </c>
    </row>
    <row r="85" spans="1:3" x14ac:dyDescent="0.2">
      <c r="A85">
        <v>61</v>
      </c>
      <c r="B85">
        <v>50710.310500522784</v>
      </c>
      <c r="C85">
        <v>-17186.310500522784</v>
      </c>
    </row>
    <row r="86" spans="1:3" x14ac:dyDescent="0.2">
      <c r="A86">
        <v>62</v>
      </c>
      <c r="B86">
        <v>48332.660727368871</v>
      </c>
      <c r="C86">
        <v>-16604.660727368871</v>
      </c>
    </row>
    <row r="87" spans="1:3" x14ac:dyDescent="0.2">
      <c r="A87">
        <v>63</v>
      </c>
      <c r="B87">
        <v>44986.232668561628</v>
      </c>
      <c r="C87">
        <v>-14848.232668561628</v>
      </c>
    </row>
    <row r="88" spans="1:3" x14ac:dyDescent="0.2">
      <c r="A88">
        <v>64</v>
      </c>
      <c r="B88">
        <v>44958.612846539239</v>
      </c>
      <c r="C88">
        <v>-16116.612846539239</v>
      </c>
    </row>
    <row r="89" spans="1:3" x14ac:dyDescent="0.2">
      <c r="A89">
        <v>65</v>
      </c>
      <c r="B89">
        <v>43597.164072322339</v>
      </c>
      <c r="C89">
        <v>-16230.164072322339</v>
      </c>
    </row>
    <row r="90" spans="1:3" x14ac:dyDescent="0.2">
      <c r="A90">
        <v>66</v>
      </c>
      <c r="B90">
        <v>42515.561419351172</v>
      </c>
      <c r="C90">
        <v>-16098.561419351172</v>
      </c>
    </row>
    <row r="91" spans="1:3" x14ac:dyDescent="0.2">
      <c r="A91">
        <v>67</v>
      </c>
      <c r="B91">
        <v>35706.233033397002</v>
      </c>
      <c r="C91">
        <v>-11342.233033397002</v>
      </c>
    </row>
    <row r="92" spans="1:3" x14ac:dyDescent="0.2">
      <c r="A92">
        <v>68</v>
      </c>
      <c r="B92">
        <v>34920.370927552372</v>
      </c>
      <c r="C92">
        <v>-11267.370927552372</v>
      </c>
    </row>
    <row r="93" spans="1:3" x14ac:dyDescent="0.2">
      <c r="A93">
        <v>69</v>
      </c>
      <c r="B93">
        <v>30304.733877508668</v>
      </c>
      <c r="C93">
        <v>-8071.7338775086682</v>
      </c>
    </row>
    <row r="94" spans="1:3" x14ac:dyDescent="0.2">
      <c r="A94">
        <v>70</v>
      </c>
      <c r="B94">
        <v>25623.95573778954</v>
      </c>
      <c r="C94">
        <v>-4822.9557377895399</v>
      </c>
    </row>
    <row r="95" spans="1:3" x14ac:dyDescent="0.2">
      <c r="A95">
        <v>71</v>
      </c>
      <c r="B95">
        <v>23668.159661373822</v>
      </c>
      <c r="C95">
        <v>-4037.159661373822</v>
      </c>
    </row>
    <row r="96" spans="1:3" x14ac:dyDescent="0.2">
      <c r="A96">
        <v>72</v>
      </c>
      <c r="B96">
        <v>17774.975560615188</v>
      </c>
      <c r="C96">
        <v>731.02443938481156</v>
      </c>
    </row>
    <row r="97" spans="1:3" x14ac:dyDescent="0.2">
      <c r="A97">
        <v>73</v>
      </c>
      <c r="B97">
        <v>14361.321897262911</v>
      </c>
      <c r="C97">
        <v>3157.6781027370889</v>
      </c>
    </row>
    <row r="98" spans="1:3" x14ac:dyDescent="0.2">
      <c r="A98">
        <v>74</v>
      </c>
      <c r="B98">
        <v>11942.502955434087</v>
      </c>
      <c r="C98">
        <v>4754.4970445659128</v>
      </c>
    </row>
    <row r="99" spans="1:3" x14ac:dyDescent="0.2">
      <c r="A99">
        <v>75</v>
      </c>
      <c r="B99">
        <v>7935.0231186003948</v>
      </c>
      <c r="C99">
        <v>7652.9768813996052</v>
      </c>
    </row>
    <row r="100" spans="1:3" x14ac:dyDescent="0.2">
      <c r="A100">
        <v>76</v>
      </c>
      <c r="B100">
        <v>7172.3512406802329</v>
      </c>
      <c r="C100">
        <v>7660.6487593197671</v>
      </c>
    </row>
    <row r="101" spans="1:3" x14ac:dyDescent="0.2">
      <c r="A101">
        <v>77</v>
      </c>
      <c r="B101">
        <v>1233.5683771487966</v>
      </c>
      <c r="C101">
        <v>12539.431622851203</v>
      </c>
    </row>
    <row r="102" spans="1:3" x14ac:dyDescent="0.2">
      <c r="A102">
        <v>78</v>
      </c>
      <c r="B102">
        <v>-516.64242025121348</v>
      </c>
      <c r="C102">
        <v>13254.642420251213</v>
      </c>
    </row>
    <row r="103" spans="1:3" x14ac:dyDescent="0.2">
      <c r="A103">
        <v>79</v>
      </c>
      <c r="B103">
        <v>-2285.0927227603388</v>
      </c>
      <c r="C103">
        <v>14516.092722760339</v>
      </c>
    </row>
    <row r="104" spans="1:3" x14ac:dyDescent="0.2">
      <c r="A104">
        <v>80</v>
      </c>
      <c r="B104">
        <v>-3070.1731355288648</v>
      </c>
      <c r="C104">
        <v>14613.173135528865</v>
      </c>
    </row>
    <row r="105" spans="1:3" x14ac:dyDescent="0.2">
      <c r="A105">
        <v>81</v>
      </c>
      <c r="B105">
        <v>-5609.6333754365915</v>
      </c>
      <c r="C105">
        <v>16351.633375436591</v>
      </c>
    </row>
    <row r="106" spans="1:3" x14ac:dyDescent="0.2">
      <c r="A106">
        <v>82</v>
      </c>
      <c r="B106">
        <v>-7604.5141056575812</v>
      </c>
      <c r="C106">
        <v>17508.514105657581</v>
      </c>
    </row>
    <row r="107" spans="1:3" x14ac:dyDescent="0.2">
      <c r="A107">
        <v>83</v>
      </c>
      <c r="B107">
        <v>-3949.8384105061414</v>
      </c>
      <c r="C107">
        <v>13263.838410506141</v>
      </c>
    </row>
    <row r="108" spans="1:3" x14ac:dyDescent="0.2">
      <c r="A108">
        <v>84</v>
      </c>
      <c r="B108">
        <v>-11157.048572197935</v>
      </c>
      <c r="C108">
        <v>19492.048572197935</v>
      </c>
    </row>
    <row r="109" spans="1:3" x14ac:dyDescent="0.2">
      <c r="A109">
        <v>85</v>
      </c>
      <c r="B109">
        <v>-9437.0632404073549</v>
      </c>
      <c r="C109">
        <v>17773.063240407355</v>
      </c>
    </row>
    <row r="110" spans="1:3" x14ac:dyDescent="0.2">
      <c r="A110">
        <v>86</v>
      </c>
      <c r="B110">
        <v>-11604.177011730237</v>
      </c>
      <c r="C110">
        <v>19739.177011730237</v>
      </c>
    </row>
    <row r="111" spans="1:3" x14ac:dyDescent="0.2">
      <c r="A111">
        <v>87</v>
      </c>
      <c r="B111">
        <v>-12509.898722577695</v>
      </c>
      <c r="C111">
        <v>20349.898722577695</v>
      </c>
    </row>
    <row r="112" spans="1:3" x14ac:dyDescent="0.2">
      <c r="A112">
        <v>88</v>
      </c>
      <c r="B112">
        <v>-13974.530982840515</v>
      </c>
      <c r="C112">
        <v>21393.530982840515</v>
      </c>
    </row>
    <row r="113" spans="1:3" x14ac:dyDescent="0.2">
      <c r="A113">
        <v>89</v>
      </c>
      <c r="B113">
        <v>-15641.361185455928</v>
      </c>
      <c r="C113">
        <v>22106.361185455928</v>
      </c>
    </row>
    <row r="114" spans="1:3" x14ac:dyDescent="0.2">
      <c r="A114">
        <v>90</v>
      </c>
      <c r="B114">
        <v>-15588.727184998163</v>
      </c>
      <c r="C114">
        <v>21279.727184998163</v>
      </c>
    </row>
    <row r="115" spans="1:3" ht="17" thickBot="1" x14ac:dyDescent="0.25">
      <c r="A115" s="22">
        <v>91</v>
      </c>
      <c r="B115" s="22">
        <v>-19969.335183492833</v>
      </c>
      <c r="C115" s="22">
        <v>24445.335183492833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Sheet1</vt:lpstr>
      <vt:lpstr>3Regress adspend tjx-&gt;netsales</vt:lpstr>
      <vt:lpstr>UStotRetailDpnd_yr</vt:lpstr>
      <vt:lpstr>UStotEcomm_Dpnd_yr</vt:lpstr>
      <vt:lpstr>Regres_season_pattern_NO</vt:lpstr>
      <vt:lpstr>totret_sale_dpnd_t&amp;E-com</vt:lpstr>
      <vt:lpstr>regress_ret_dpnd_t(qt)</vt:lpstr>
      <vt:lpstr>regress ecom_dpnd_t(qrt)</vt:lpstr>
      <vt:lpstr>TotEComm_Dpnd_Tot_Ret</vt:lpstr>
      <vt:lpstr>TotRet-Dpnd_Tot_EComm</vt:lpstr>
      <vt:lpstr>Sheet2</vt:lpstr>
      <vt:lpstr>ecommerce and retail sales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2022-10-16T09:57:45Z</dcterms:created>
  <dcterms:modified xsi:type="dcterms:W3CDTF">2023-01-11T23:56:01Z</dcterms:modified>
</cp:coreProperties>
</file>